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met\Downloads\"/>
    </mc:Choice>
  </mc:AlternateContent>
  <xr:revisionPtr revIDLastSave="0" documentId="13_ncr:1_{7ADE02D4-3E38-4597-83B3-CD46200E4A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คำอธิบายการใช้" sheetId="1" r:id="rId1"/>
    <sheet name="ชื่อ" sheetId="4" r:id="rId2"/>
    <sheet name="กรอกข้อมูล" sheetId="2" r:id="rId3"/>
    <sheet name="สรุปผล" sheetId="3" r:id="rId4"/>
  </sheets>
  <definedNames>
    <definedName name="_xlnm.Print_Area" localSheetId="2">กรอกข้อมูล!$A$1:$T$55</definedName>
    <definedName name="_xlnm.Print_Area" localSheetId="3">สรุปผล!$A$1:$L$44</definedName>
    <definedName name="_xlnm.Print_Titles" localSheetId="2">กรอกข้อมูล!$10:$12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" i="3" l="1"/>
  <c r="A34" i="3"/>
  <c r="A6" i="3" l="1"/>
  <c r="A2" i="2" l="1"/>
  <c r="G43" i="3"/>
  <c r="A47" i="2" l="1"/>
  <c r="B47" i="2"/>
  <c r="C47" i="2"/>
  <c r="D47" i="2"/>
  <c r="A48" i="2"/>
  <c r="B48" i="2"/>
  <c r="C48" i="2"/>
  <c r="D48" i="2"/>
  <c r="A49" i="2"/>
  <c r="B49" i="2"/>
  <c r="C49" i="2"/>
  <c r="D49" i="2"/>
  <c r="A50" i="2"/>
  <c r="B50" i="2"/>
  <c r="C50" i="2"/>
  <c r="D50" i="2"/>
  <c r="A51" i="2"/>
  <c r="B51" i="2"/>
  <c r="C51" i="2"/>
  <c r="D51" i="2"/>
  <c r="A52" i="2"/>
  <c r="B52" i="2"/>
  <c r="C52" i="2"/>
  <c r="D52" i="2"/>
  <c r="T14" i="2" l="1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I32" i="3" l="1"/>
  <c r="I31" i="3"/>
  <c r="I30" i="3"/>
  <c r="G32" i="3"/>
  <c r="G31" i="3"/>
  <c r="G30" i="3"/>
  <c r="E30" i="3"/>
  <c r="E32" i="3"/>
  <c r="E31" i="3"/>
  <c r="I28" i="3"/>
  <c r="I27" i="3"/>
  <c r="I26" i="3"/>
  <c r="G28" i="3"/>
  <c r="G27" i="3"/>
  <c r="G26" i="3"/>
  <c r="E26" i="3"/>
  <c r="E27" i="3"/>
  <c r="I24" i="3"/>
  <c r="I23" i="3"/>
  <c r="I22" i="3"/>
  <c r="G24" i="3"/>
  <c r="G23" i="3"/>
  <c r="G22" i="3"/>
  <c r="E24" i="3"/>
  <c r="E23" i="3"/>
  <c r="E22" i="3"/>
  <c r="E18" i="3"/>
  <c r="E19" i="3"/>
  <c r="E20" i="3"/>
  <c r="I20" i="3"/>
  <c r="G19" i="3"/>
  <c r="G20" i="3"/>
  <c r="G18" i="3"/>
  <c r="E16" i="3"/>
  <c r="E14" i="3"/>
  <c r="I16" i="3"/>
  <c r="G16" i="3"/>
  <c r="J32" i="3" l="1"/>
  <c r="J31" i="3"/>
  <c r="J30" i="3"/>
  <c r="J16" i="3"/>
  <c r="H16" i="3"/>
  <c r="F32" i="3"/>
  <c r="F31" i="3"/>
  <c r="G29" i="3"/>
  <c r="H31" i="3"/>
  <c r="E29" i="3"/>
  <c r="H30" i="3"/>
  <c r="I29" i="3"/>
  <c r="F30" i="3"/>
  <c r="H32" i="3"/>
  <c r="F27" i="3"/>
  <c r="I25" i="3"/>
  <c r="H27" i="3"/>
  <c r="F26" i="3"/>
  <c r="G25" i="3"/>
  <c r="H26" i="3"/>
  <c r="I21" i="3"/>
  <c r="F24" i="3"/>
  <c r="F23" i="3"/>
  <c r="H24" i="3"/>
  <c r="J24" i="3"/>
  <c r="H23" i="3"/>
  <c r="J23" i="3"/>
  <c r="H22" i="3"/>
  <c r="J22" i="3"/>
  <c r="F22" i="3"/>
  <c r="E21" i="3"/>
  <c r="G21" i="3"/>
  <c r="F16" i="3"/>
  <c r="F29" i="3" l="1"/>
  <c r="J29" i="3"/>
  <c r="H29" i="3"/>
  <c r="H21" i="3"/>
  <c r="F21" i="3"/>
  <c r="J21" i="3"/>
  <c r="I15" i="3" l="1"/>
  <c r="I14" i="3"/>
  <c r="I13" i="3" l="1"/>
  <c r="G15" i="3"/>
  <c r="G14" i="3"/>
  <c r="E15" i="3"/>
  <c r="F15" i="3" l="1"/>
  <c r="E13" i="3"/>
  <c r="H14" i="3"/>
  <c r="F14" i="3"/>
  <c r="J15" i="3"/>
  <c r="H15" i="3"/>
  <c r="J14" i="3"/>
  <c r="G13" i="3"/>
  <c r="F53" i="2"/>
  <c r="G53" i="2"/>
  <c r="H53" i="2"/>
  <c r="I18" i="3" s="1"/>
  <c r="I53" i="2"/>
  <c r="J53" i="2"/>
  <c r="K20" i="3" s="1"/>
  <c r="L20" i="3" s="1"/>
  <c r="K53" i="2"/>
  <c r="L53" i="2"/>
  <c r="K23" i="3" s="1"/>
  <c r="L23" i="3" s="1"/>
  <c r="M53" i="2"/>
  <c r="K24" i="3" s="1"/>
  <c r="L24" i="3" s="1"/>
  <c r="N53" i="2"/>
  <c r="K26" i="3" s="1"/>
  <c r="L26" i="3" s="1"/>
  <c r="O53" i="2"/>
  <c r="K27" i="3" s="1"/>
  <c r="L27" i="3" s="1"/>
  <c r="P53" i="2"/>
  <c r="Q53" i="2"/>
  <c r="K30" i="3" s="1"/>
  <c r="L30" i="3" s="1"/>
  <c r="R53" i="2"/>
  <c r="K31" i="3" s="1"/>
  <c r="L31" i="3" s="1"/>
  <c r="S53" i="2"/>
  <c r="K32" i="3" s="1"/>
  <c r="L32" i="3" s="1"/>
  <c r="E53" i="2"/>
  <c r="H13" i="3" l="1"/>
  <c r="J26" i="3"/>
  <c r="K29" i="3"/>
  <c r="L29" i="3" s="1"/>
  <c r="K19" i="3"/>
  <c r="L19" i="3" s="1"/>
  <c r="I19" i="3"/>
  <c r="H19" i="3" s="1"/>
  <c r="K28" i="3"/>
  <c r="L28" i="3" s="1"/>
  <c r="E28" i="3"/>
  <c r="J27" i="3"/>
  <c r="K18" i="3"/>
  <c r="L18" i="3" s="1"/>
  <c r="K22" i="3"/>
  <c r="L22" i="3" s="1"/>
  <c r="K15" i="3"/>
  <c r="L15" i="3" s="1"/>
  <c r="J13" i="3"/>
  <c r="K14" i="3"/>
  <c r="L14" i="3" s="1"/>
  <c r="K16" i="3"/>
  <c r="L16" i="3" s="1"/>
  <c r="F13" i="3"/>
  <c r="T13" i="2"/>
  <c r="C23" i="2"/>
  <c r="D23" i="2"/>
  <c r="C24" i="2"/>
  <c r="D24" i="2"/>
  <c r="C25" i="2"/>
  <c r="D25" i="2"/>
  <c r="C26" i="2"/>
  <c r="D26" i="2"/>
  <c r="C27" i="2"/>
  <c r="D27" i="2"/>
  <c r="C28" i="2"/>
  <c r="D28" i="2"/>
  <c r="C29" i="2"/>
  <c r="D29" i="2"/>
  <c r="C30" i="2"/>
  <c r="D30" i="2"/>
  <c r="C31" i="2"/>
  <c r="D31" i="2"/>
  <c r="C32" i="2"/>
  <c r="D32" i="2"/>
  <c r="C33" i="2"/>
  <c r="D33" i="2"/>
  <c r="C34" i="2"/>
  <c r="D34" i="2"/>
  <c r="C35" i="2"/>
  <c r="D35" i="2"/>
  <c r="C36" i="2"/>
  <c r="D36" i="2"/>
  <c r="C37" i="2"/>
  <c r="D37" i="2"/>
  <c r="C38" i="2"/>
  <c r="D38" i="2"/>
  <c r="C39" i="2"/>
  <c r="D39" i="2"/>
  <c r="C40" i="2"/>
  <c r="D40" i="2"/>
  <c r="C41" i="2"/>
  <c r="D41" i="2"/>
  <c r="C42" i="2"/>
  <c r="D42" i="2"/>
  <c r="C43" i="2"/>
  <c r="D43" i="2"/>
  <c r="C44" i="2"/>
  <c r="D44" i="2"/>
  <c r="C45" i="2"/>
  <c r="D45" i="2"/>
  <c r="C46" i="2"/>
  <c r="D46" i="2"/>
  <c r="C16" i="2"/>
  <c r="D16" i="2"/>
  <c r="C17" i="2"/>
  <c r="D17" i="2"/>
  <c r="C18" i="2"/>
  <c r="D18" i="2"/>
  <c r="C19" i="2"/>
  <c r="D19" i="2"/>
  <c r="C20" i="2"/>
  <c r="D20" i="2"/>
  <c r="C21" i="2"/>
  <c r="D21" i="2"/>
  <c r="C22" i="2"/>
  <c r="D22" i="2"/>
  <c r="D15" i="2"/>
  <c r="D14" i="2"/>
  <c r="D13" i="2"/>
  <c r="C14" i="2"/>
  <c r="C15" i="2"/>
  <c r="C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13" i="2"/>
  <c r="N55" i="2" l="1"/>
  <c r="C44" i="3" s="1"/>
  <c r="J55" i="2"/>
  <c r="C43" i="3" s="1"/>
  <c r="G55" i="2"/>
  <c r="C42" i="3" s="1"/>
  <c r="K25" i="3"/>
  <c r="L25" i="3" s="1"/>
  <c r="K17" i="3"/>
  <c r="L17" i="3" s="1"/>
  <c r="J28" i="3"/>
  <c r="H28" i="3"/>
  <c r="E25" i="3"/>
  <c r="F28" i="3"/>
  <c r="K21" i="3"/>
  <c r="L21" i="3" s="1"/>
  <c r="I17" i="3"/>
  <c r="J18" i="3"/>
  <c r="F19" i="3"/>
  <c r="F20" i="3"/>
  <c r="K13" i="3"/>
  <c r="L13" i="3" s="1"/>
  <c r="J19" i="3"/>
  <c r="H18" i="3"/>
  <c r="G17" i="3"/>
  <c r="F18" i="3"/>
  <c r="K33" i="3" l="1"/>
  <c r="I36" i="3" s="1"/>
  <c r="J25" i="3"/>
  <c r="H25" i="3"/>
  <c r="F25" i="3"/>
  <c r="Q55" i="2"/>
  <c r="D42" i="3" s="1"/>
  <c r="E17" i="3"/>
  <c r="F17" i="3" s="1"/>
  <c r="J20" i="3"/>
  <c r="H20" i="3"/>
  <c r="L33" i="3" l="1"/>
  <c r="J36" i="3" s="1"/>
  <c r="E33" i="3"/>
  <c r="D43" i="3"/>
  <c r="D44" i="3"/>
  <c r="J17" i="3"/>
  <c r="I33" i="3" s="1"/>
  <c r="H17" i="3"/>
  <c r="G33" i="3" s="1"/>
</calcChain>
</file>

<file path=xl/sharedStrings.xml><?xml version="1.0" encoding="utf-8"?>
<sst xmlns="http://schemas.openxmlformats.org/spreadsheetml/2006/main" count="112" uniqueCount="94">
  <si>
    <t>เลขที่</t>
  </si>
  <si>
    <t>เลขประจำตัว</t>
  </si>
  <si>
    <t>ชื่อ - สกุล</t>
  </si>
  <si>
    <t>รายการวิเคราะห์</t>
  </si>
  <si>
    <t>ข้อ 1</t>
  </si>
  <si>
    <t>ข้อ 2</t>
  </si>
  <si>
    <t>ข้อ 3</t>
  </si>
  <si>
    <t>ข้อ 4</t>
  </si>
  <si>
    <t>ข้อ 5</t>
  </si>
  <si>
    <t>x̄</t>
  </si>
  <si>
    <t xml:space="preserve">ด้านที่ </t>
  </si>
  <si>
    <t xml:space="preserve">รายการวิเคราะห์ผู้เรียนรายบุคคล </t>
  </si>
  <si>
    <t>ผลการวิเคราะห์ผู้เรียน</t>
  </si>
  <si>
    <t>สรุปผล</t>
  </si>
  <si>
    <t>ดี</t>
  </si>
  <si>
    <t>ปานกลาง</t>
  </si>
  <si>
    <t>ปรับปรุง</t>
  </si>
  <si>
    <t>ความหมาย</t>
  </si>
  <si>
    <t xml:space="preserve">1. ความรู้ ความสามารถ และประสบการณ์     </t>
  </si>
  <si>
    <t xml:space="preserve">    1.1 ความรู้พื้นฐาน  </t>
  </si>
  <si>
    <t xml:space="preserve">    1.3 ความสนใจและสมาธิในการเรียนรู้      </t>
  </si>
  <si>
    <t xml:space="preserve"> 2. ความพร้อมด้านสติปัญญา  </t>
  </si>
  <si>
    <t xml:space="preserve">    2.1 ความคิดริเริ่ม สร้างสรรค์   </t>
  </si>
  <si>
    <t xml:space="preserve">    2.2 ความมีเหตุผล </t>
  </si>
  <si>
    <t xml:space="preserve">    2.3 ความสามารถในการเรียนรู้  </t>
  </si>
  <si>
    <t>3. ความพร้อมด้านพฤติกรรม</t>
  </si>
  <si>
    <t xml:space="preserve">    3.3 ความมุ่งมั่น ขยันหมั่นเพียร</t>
  </si>
  <si>
    <t xml:space="preserve">    3.2 การควบคุมอารมณ์   </t>
  </si>
  <si>
    <t xml:space="preserve"> 4. ความพร้อมด้านร่างกายและจิตใจ</t>
  </si>
  <si>
    <t xml:space="preserve">    4.2 การเจริญเติบโตสมวัย </t>
  </si>
  <si>
    <t xml:space="preserve">5. ความพร้อมด้านสังคม </t>
  </si>
  <si>
    <t xml:space="preserve">    5.1 การปรับตัวเข้ากับคนอื่น </t>
  </si>
  <si>
    <t>เฉลี่ยรวม</t>
  </si>
  <si>
    <t>สรุปผลการวิเคราะห์คุณภาพผู้เรียน</t>
  </si>
  <si>
    <t>ระดับคุณภาพ</t>
  </si>
  <si>
    <t>จำนวน(คน)</t>
  </si>
  <si>
    <t>ร้อยละ</t>
  </si>
  <si>
    <t>กลุ่มดี</t>
  </si>
  <si>
    <t>กลุ่มปานกลาง</t>
  </si>
  <si>
    <t>กลุ่มที่ต้องปรับปรุง</t>
  </si>
  <si>
    <t>ครูผู้สอนได้นำข้อมูลการวิเคราะห์ผู้เรียน มาจัดแบ่งกลุ่มผู้เรียน ออกเป็น 3 กลุ่ม โดยพิจารณาเกณฑ์</t>
  </si>
  <si>
    <t>ความรู้ความสามารถและประสบการณ์ ความพร้อมด้านสติปัญญา ความพร้อมด้านพฤติกรรม  ความพร้อมด้านร่างกายและจิตใจ  ดังนี้</t>
  </si>
  <si>
    <t>รวม</t>
  </si>
  <si>
    <t>1. ด้านความรู้ความสามารถและประสบการณ์</t>
  </si>
  <si>
    <t xml:space="preserve">        1.1 ความรู้พื้นฐาน</t>
  </si>
  <si>
    <t xml:space="preserve">        1.2 ความสามารถในการแก้ปัญหา</t>
  </si>
  <si>
    <t>2. ความพร้อมด้านสติปัญญา</t>
  </si>
  <si>
    <t xml:space="preserve">          2.1 ความคิดริเริ่ม  สร้างสรรค์</t>
  </si>
  <si>
    <t xml:space="preserve">          2.2 ความมีเหตุผล</t>
  </si>
  <si>
    <t xml:space="preserve">          2.3 ความสามารถในการเรียนรู้</t>
  </si>
  <si>
    <t xml:space="preserve">    3.1 กล้าแสดงออก</t>
  </si>
  <si>
    <t xml:space="preserve">    3.2 การควบคุมอารมณ์</t>
  </si>
  <si>
    <t xml:space="preserve">    4.1 สุขภาพร่างกายสมบูรณ์</t>
  </si>
  <si>
    <t xml:space="preserve">    4.2 การเจริญเติบโตสมวัย</t>
  </si>
  <si>
    <t xml:space="preserve">    4.3 มีสุขภาพจิตดี</t>
  </si>
  <si>
    <t>5. ความพร้อมด้านสังคม</t>
  </si>
  <si>
    <t xml:space="preserve">             5.1 การปรับตัวเข้ากับผู้อื่น</t>
  </si>
  <si>
    <t xml:space="preserve">             5.2 การช่วยเหลือ  เสียสละ แบ่งปัน</t>
  </si>
  <si>
    <t xml:space="preserve">             5.3 มีระเบียบวินัย  เคารพกฎ กติกา</t>
  </si>
  <si>
    <t>รายการวิเคราะห์ผู้เรียน (ใส่หมายเลข ลงในช่องเกณฑ์คะแนนที่เลือก) โดย  3 หมายถึง ดี      2 หมายถึง ปานกลาง      1 หมายถึง ปรับปรุง</t>
  </si>
  <si>
    <t>คน</t>
  </si>
  <si>
    <t xml:space="preserve">    5.3 มีระเบียบวินัย  เคารพกฎ กติกา</t>
  </si>
  <si>
    <t xml:space="preserve">    5.2 การช่วยเหลือ  เสียสละ แบ่งปัน</t>
  </si>
  <si>
    <t>ลงชื่อ......................................................ครูผู้สอน</t>
  </si>
  <si>
    <t>คำชี้แจงในการกรอกข้อมูล การวิเคราะห์ผู้เรียนรายบุคคล</t>
  </si>
  <si>
    <t xml:space="preserve">1. เลือก Sheet "ชื่อ" เพื่อใส่ข้อมูลของนักเรียน </t>
  </si>
  <si>
    <t>3. เซลบางเซลจะถูกล็อกไว้เพื่อไม่ให้แก้ไข</t>
  </si>
  <si>
    <t>4. เมื่อตรวจสอบความถูกต้องแล้วจะทำการประมวณผลให้โดยอัตโนมัติ</t>
  </si>
  <si>
    <t>จัดทำโดย</t>
  </si>
  <si>
    <t>นางสาววาริน โพพันธุ์</t>
  </si>
  <si>
    <t>กรุณากรอกข้อมูลในช่องสี เหลือง</t>
  </si>
  <si>
    <t>รหัสวิชา</t>
  </si>
  <si>
    <t>รายวิชา</t>
  </si>
  <si>
    <t>ชั้น</t>
  </si>
  <si>
    <t>จำนวนนักเรียน</t>
  </si>
  <si>
    <t>กลุ่มสาระการเรียนรู้</t>
  </si>
  <si>
    <t>ครูผู้สอน</t>
  </si>
  <si>
    <t xml:space="preserve">    1.2 ความสามารถในการแก้ปัญหา  </t>
  </si>
  <si>
    <t xml:space="preserve">        1.3 ความสนใจและสมาธิในการเรียนรู้   </t>
  </si>
  <si>
    <t>4. ความพร้อมด้านร่างกายและจิตใจ</t>
  </si>
  <si>
    <t xml:space="preserve">    4.1 สุขภาพร่างกายสมบูรณ์ </t>
  </si>
  <si>
    <t>เกณฑ์การประเมิน ค่าเฉลี่ย 1.00-1.49 หมายถึง ปรับปรุง : ค่าเฉลี่ย 1.50–1.99 หมายถึง ปานกลาง : ค่าเฉลี่ย 2.00–3.00 หมายถึง ดี</t>
  </si>
  <si>
    <t>2. การใช้ Front &lt;TH SarabunPSK&gt;</t>
  </si>
  <si>
    <t xml:space="preserve">พบว่าค่าเฉลี่ยด้านความรู้ความสามารถและประสบการณ์ ความพร้อมด้านสติปัญญา ความพร้อมด้านพฤติกรรม  </t>
  </si>
  <si>
    <t xml:space="preserve">             ความพร้อมด้านร่างกายและจิตใจ  ความพร้อมด้านสังคม  มีค่าเฉลี่ยเท่ากับ </t>
  </si>
  <si>
    <t>31 คน</t>
  </si>
  <si>
    <t>เกณฑ์การประเมิน ค่าเฉลี่ย 1.00-1.49 หมายถึง ปรับปรุง : ค่าเฉลี่ย 1.50-1.99 หมายถึง ปานกลาง : ค่าเฉลี่ย 2.00-3.00 หมายถึง ดี</t>
  </si>
  <si>
    <t>ว22101</t>
  </si>
  <si>
    <t>วิทยาศาสตร์</t>
  </si>
  <si>
    <t>ป.2/1</t>
  </si>
  <si>
    <t>วิทยาศาสตร์และเทคโนโลยี</t>
  </si>
  <si>
    <t>โรงเรียนครูอาชีพดอทคอม</t>
  </si>
  <si>
    <t>นางสาวครูอาชีพ ดอทคอม</t>
  </si>
  <si>
    <r>
      <t>โรงเรียน</t>
    </r>
    <r>
      <rPr>
        <b/>
        <sz val="14"/>
        <color rgb="FFFF0000"/>
        <rFont val="TH Sarabun New"/>
        <family val="2"/>
      </rPr>
      <t>ครูอาชีพดอทคอม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</si>
</sst>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2"/>
      <color theme="1"/>
      <name val="TH Sarabun New"/>
      <family val="2"/>
    </font>
    <font>
      <sz val="14"/>
      <color theme="1"/>
      <name val="TH Sarabun New"/>
      <family val="2"/>
    </font>
    <font>
      <sz val="11"/>
      <color theme="1"/>
      <name val="TH Sarabun New"/>
      <family val="2"/>
    </font>
    <font>
      <sz val="10"/>
      <name val="Arial"/>
      <family val="2"/>
    </font>
    <font>
      <b/>
      <sz val="14"/>
      <color theme="1"/>
      <name val="TH Sarabun New"/>
      <family val="2"/>
    </font>
    <font>
      <b/>
      <sz val="14"/>
      <color theme="1"/>
      <name val="TH SarabunPSK"/>
      <family val="2"/>
    </font>
    <font>
      <sz val="12"/>
      <name val="TH Sarabun New"/>
      <family val="2"/>
    </font>
    <font>
      <sz val="18"/>
      <color theme="1"/>
      <name val="TH Sarabun New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b/>
      <sz val="12"/>
      <color theme="1"/>
      <name val="TH SarabunPSK"/>
      <family val="2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8"/>
      <color theme="1"/>
      <name val="TH SarabunPSK"/>
      <family val="2"/>
    </font>
    <font>
      <sz val="16"/>
      <name val="TH SarabunPSK"/>
      <family val="2"/>
    </font>
    <font>
      <u/>
      <sz val="16"/>
      <color rgb="FFFF0000"/>
      <name val="TH SarabunPSK"/>
      <family val="2"/>
    </font>
    <font>
      <sz val="18"/>
      <color theme="1"/>
      <name val="TH SarabunPSK"/>
      <family val="2"/>
    </font>
    <font>
      <b/>
      <sz val="14"/>
      <color rgb="FFFF0000"/>
      <name val="TH Sarabun New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72">
    <xf numFmtId="0" fontId="0" fillId="0" borderId="0" xfId="0"/>
    <xf numFmtId="0" fontId="3" fillId="0" borderId="0" xfId="0" applyFont="1"/>
    <xf numFmtId="0" fontId="8" fillId="0" borderId="0" xfId="0" applyFont="1"/>
    <xf numFmtId="0" fontId="1" fillId="0" borderId="0" xfId="0" applyFont="1" applyProtection="1"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0" fontId="10" fillId="2" borderId="29" xfId="0" applyFont="1" applyFill="1" applyBorder="1" applyAlignment="1" applyProtection="1">
      <alignment horizontal="center"/>
      <protection hidden="1"/>
    </xf>
    <xf numFmtId="1" fontId="10" fillId="5" borderId="7" xfId="0" applyNumberFormat="1" applyFont="1" applyFill="1" applyBorder="1" applyAlignment="1" applyProtection="1">
      <alignment horizontal="center"/>
      <protection hidden="1"/>
    </xf>
    <xf numFmtId="2" fontId="10" fillId="5" borderId="28" xfId="0" applyNumberFormat="1" applyFont="1" applyFill="1" applyBorder="1" applyAlignment="1" applyProtection="1">
      <alignment horizontal="center" vertical="center"/>
      <protection hidden="1"/>
    </xf>
    <xf numFmtId="1" fontId="10" fillId="5" borderId="28" xfId="0" applyNumberFormat="1" applyFont="1" applyFill="1" applyBorder="1" applyAlignment="1" applyProtection="1">
      <alignment horizontal="center"/>
      <protection hidden="1"/>
    </xf>
    <xf numFmtId="2" fontId="10" fillId="5" borderId="7" xfId="0" applyNumberFormat="1" applyFont="1" applyFill="1" applyBorder="1" applyAlignment="1" applyProtection="1">
      <alignment horizontal="center"/>
      <protection hidden="1"/>
    </xf>
    <xf numFmtId="1" fontId="10" fillId="5" borderId="7" xfId="0" applyNumberFormat="1" applyFont="1" applyFill="1" applyBorder="1" applyAlignment="1" applyProtection="1">
      <alignment horizontal="center" vertical="center"/>
      <protection hidden="1"/>
    </xf>
    <xf numFmtId="0" fontId="10" fillId="5" borderId="7" xfId="0" applyFont="1" applyFill="1" applyBorder="1" applyAlignment="1" applyProtection="1">
      <alignment horizontal="center"/>
      <protection hidden="1"/>
    </xf>
    <xf numFmtId="0" fontId="10" fillId="0" borderId="9" xfId="0" applyFont="1" applyBorder="1" applyAlignment="1" applyProtection="1">
      <alignment horizontal="center" vertical="center"/>
      <protection hidden="1"/>
    </xf>
    <xf numFmtId="2" fontId="10" fillId="6" borderId="28" xfId="0" applyNumberFormat="1" applyFont="1" applyFill="1" applyBorder="1" applyAlignment="1" applyProtection="1">
      <alignment horizontal="center" vertical="center"/>
      <protection hidden="1"/>
    </xf>
    <xf numFmtId="2" fontId="10" fillId="0" borderId="9" xfId="0" applyNumberFormat="1" applyFont="1" applyBorder="1" applyAlignment="1" applyProtection="1">
      <alignment horizontal="center"/>
      <protection hidden="1"/>
    </xf>
    <xf numFmtId="0" fontId="10" fillId="0" borderId="9" xfId="0" applyFont="1" applyBorder="1" applyAlignment="1" applyProtection="1">
      <alignment horizontal="center"/>
      <protection hidden="1"/>
    </xf>
    <xf numFmtId="0" fontId="10" fillId="0" borderId="24" xfId="0" applyFont="1" applyBorder="1" applyProtection="1">
      <protection hidden="1"/>
    </xf>
    <xf numFmtId="0" fontId="10" fillId="0" borderId="24" xfId="0" applyFont="1" applyBorder="1" applyAlignment="1" applyProtection="1">
      <alignment horizontal="center" vertical="center"/>
      <protection hidden="1"/>
    </xf>
    <xf numFmtId="2" fontId="10" fillId="0" borderId="24" xfId="0" applyNumberFormat="1" applyFont="1" applyBorder="1" applyAlignment="1" applyProtection="1">
      <alignment horizontal="center"/>
      <protection hidden="1"/>
    </xf>
    <xf numFmtId="0" fontId="10" fillId="0" borderId="35" xfId="0" applyFont="1" applyBorder="1" applyAlignment="1" applyProtection="1">
      <alignment horizontal="center" vertical="center"/>
      <protection hidden="1"/>
    </xf>
    <xf numFmtId="0" fontId="10" fillId="5" borderId="30" xfId="0" applyFont="1" applyFill="1" applyBorder="1" applyProtection="1">
      <protection hidden="1"/>
    </xf>
    <xf numFmtId="0" fontId="10" fillId="5" borderId="31" xfId="0" applyFont="1" applyFill="1" applyBorder="1" applyProtection="1">
      <protection hidden="1"/>
    </xf>
    <xf numFmtId="0" fontId="10" fillId="5" borderId="8" xfId="0" applyFont="1" applyFill="1" applyBorder="1" applyProtection="1">
      <protection hidden="1"/>
    </xf>
    <xf numFmtId="0" fontId="10" fillId="0" borderId="10" xfId="0" applyFont="1" applyBorder="1" applyAlignment="1" applyProtection="1">
      <alignment horizontal="center" vertical="center"/>
      <protection hidden="1"/>
    </xf>
    <xf numFmtId="2" fontId="10" fillId="0" borderId="10" xfId="0" applyNumberFormat="1" applyFont="1" applyBorder="1" applyAlignment="1" applyProtection="1">
      <alignment horizontal="center" vertical="center"/>
      <protection hidden="1"/>
    </xf>
    <xf numFmtId="2" fontId="10" fillId="0" borderId="9" xfId="0" applyNumberFormat="1" applyFont="1" applyBorder="1" applyAlignment="1" applyProtection="1">
      <alignment horizontal="center" vertical="center"/>
      <protection hidden="1"/>
    </xf>
    <xf numFmtId="0" fontId="10" fillId="0" borderId="10" xfId="0" applyFont="1" applyBorder="1" applyAlignment="1" applyProtection="1">
      <alignment horizontal="center"/>
      <protection hidden="1"/>
    </xf>
    <xf numFmtId="0" fontId="10" fillId="0" borderId="6" xfId="0" applyFont="1" applyBorder="1" applyAlignment="1" applyProtection="1">
      <alignment horizontal="center" vertical="center"/>
      <protection hidden="1"/>
    </xf>
    <xf numFmtId="2" fontId="10" fillId="0" borderId="6" xfId="0" applyNumberFormat="1" applyFont="1" applyBorder="1" applyAlignment="1" applyProtection="1">
      <alignment horizontal="center" vertical="center"/>
      <protection hidden="1"/>
    </xf>
    <xf numFmtId="0" fontId="10" fillId="0" borderId="6" xfId="0" applyFont="1" applyBorder="1" applyAlignment="1" applyProtection="1">
      <alignment horizontal="center"/>
      <protection hidden="1"/>
    </xf>
    <xf numFmtId="2" fontId="10" fillId="0" borderId="27" xfId="0" applyNumberFormat="1" applyFont="1" applyBorder="1" applyAlignment="1" applyProtection="1">
      <alignment horizontal="center" vertical="center"/>
      <protection hidden="1"/>
    </xf>
    <xf numFmtId="0" fontId="10" fillId="0" borderId="27" xfId="0" applyFont="1" applyBorder="1" applyAlignment="1" applyProtection="1">
      <alignment horizontal="center" vertical="center"/>
      <protection hidden="1"/>
    </xf>
    <xf numFmtId="0" fontId="10" fillId="0" borderId="35" xfId="0" applyFont="1" applyBorder="1" applyAlignment="1" applyProtection="1">
      <alignment horizontal="center"/>
      <protection hidden="1"/>
    </xf>
    <xf numFmtId="2" fontId="10" fillId="2" borderId="1" xfId="0" applyNumberFormat="1" applyFont="1" applyFill="1" applyBorder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0" fontId="10" fillId="5" borderId="1" xfId="0" applyFont="1" applyFill="1" applyBorder="1" applyAlignment="1" applyProtection="1">
      <alignment horizontal="center"/>
      <protection hidden="1"/>
    </xf>
    <xf numFmtId="0" fontId="10" fillId="0" borderId="1" xfId="0" applyFont="1" applyBorder="1" applyProtection="1">
      <protection hidden="1"/>
    </xf>
    <xf numFmtId="2" fontId="10" fillId="0" borderId="1" xfId="0" applyNumberFormat="1" applyFont="1" applyBorder="1" applyAlignment="1" applyProtection="1">
      <alignment horizontal="center" vertical="center"/>
      <protection hidden="1"/>
    </xf>
    <xf numFmtId="0" fontId="9" fillId="4" borderId="1" xfId="0" applyFont="1" applyFill="1" applyBorder="1" applyAlignment="1" applyProtection="1">
      <alignment horizontal="center" vertical="center"/>
      <protection hidden="1"/>
    </xf>
    <xf numFmtId="0" fontId="9" fillId="0" borderId="29" xfId="0" applyFont="1" applyBorder="1" applyAlignment="1" applyProtection="1">
      <alignment horizontal="center"/>
      <protection hidden="1"/>
    </xf>
    <xf numFmtId="0" fontId="9" fillId="0" borderId="14" xfId="0" applyFont="1" applyBorder="1" applyProtection="1">
      <protection hidden="1"/>
    </xf>
    <xf numFmtId="0" fontId="9" fillId="0" borderId="8" xfId="0" applyFont="1" applyBorder="1" applyProtection="1">
      <protection hidden="1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2" fontId="9" fillId="0" borderId="7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 applyProtection="1">
      <alignment horizontal="center"/>
      <protection hidden="1"/>
    </xf>
    <xf numFmtId="0" fontId="9" fillId="0" borderId="10" xfId="0" applyFont="1" applyBorder="1" applyProtection="1">
      <protection hidden="1"/>
    </xf>
    <xf numFmtId="2" fontId="9" fillId="0" borderId="9" xfId="0" applyNumberFormat="1" applyFont="1" applyBorder="1" applyAlignment="1" applyProtection="1">
      <alignment horizontal="center" vertical="center"/>
      <protection hidden="1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2" fontId="9" fillId="0" borderId="24" xfId="0" applyNumberFormat="1" applyFont="1" applyBorder="1" applyAlignment="1" applyProtection="1">
      <alignment horizontal="center" vertical="center"/>
      <protection hidden="1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2" fillId="0" borderId="0" xfId="0" applyFont="1"/>
    <xf numFmtId="0" fontId="12" fillId="0" borderId="1" xfId="0" applyFont="1" applyBorder="1" applyAlignment="1" applyProtection="1">
      <alignment horizontal="center"/>
      <protection locked="0"/>
    </xf>
    <xf numFmtId="1" fontId="13" fillId="0" borderId="1" xfId="0" applyNumberFormat="1" applyFont="1" applyBorder="1" applyAlignment="1" applyProtection="1">
      <alignment horizontal="center" vertical="center" shrinkToFit="1"/>
      <protection locked="0"/>
    </xf>
    <xf numFmtId="1" fontId="13" fillId="0" borderId="4" xfId="0" applyNumberFormat="1" applyFont="1" applyBorder="1" applyAlignment="1" applyProtection="1">
      <alignment horizontal="left" vertical="center" shrinkToFit="1"/>
      <protection locked="0"/>
    </xf>
    <xf numFmtId="0" fontId="13" fillId="0" borderId="15" xfId="0" applyFont="1" applyBorder="1" applyAlignment="1" applyProtection="1">
      <alignment horizontal="left" vertical="center" shrinkToFit="1"/>
      <protection locked="0"/>
    </xf>
    <xf numFmtId="0" fontId="14" fillId="0" borderId="1" xfId="0" applyFont="1" applyBorder="1" applyProtection="1">
      <protection hidden="1"/>
    </xf>
    <xf numFmtId="1" fontId="13" fillId="0" borderId="15" xfId="0" applyNumberFormat="1" applyFont="1" applyBorder="1" applyAlignment="1" applyProtection="1">
      <alignment horizontal="left" vertical="center" shrinkToFit="1"/>
      <protection locked="0"/>
    </xf>
    <xf numFmtId="0" fontId="17" fillId="0" borderId="15" xfId="0" applyFont="1" applyBorder="1" applyAlignment="1" applyProtection="1">
      <alignment horizontal="left" vertical="center" shrinkToFit="1"/>
      <protection locked="0"/>
    </xf>
    <xf numFmtId="1" fontId="13" fillId="0" borderId="1" xfId="1" applyNumberFormat="1" applyFont="1" applyBorder="1" applyAlignment="1" applyProtection="1">
      <alignment horizontal="center" vertical="center" shrinkToFit="1"/>
      <protection locked="0"/>
    </xf>
    <xf numFmtId="1" fontId="13" fillId="0" borderId="4" xfId="1" applyNumberFormat="1" applyFont="1" applyBorder="1" applyAlignment="1" applyProtection="1">
      <alignment vertical="center" shrinkToFit="1"/>
      <protection locked="0"/>
    </xf>
    <xf numFmtId="1" fontId="13" fillId="0" borderId="15" xfId="1" applyNumberFormat="1" applyFont="1" applyBorder="1" applyAlignment="1" applyProtection="1">
      <alignment vertical="center" shrinkToFit="1"/>
      <protection locked="0"/>
    </xf>
    <xf numFmtId="1" fontId="17" fillId="0" borderId="1" xfId="1" applyNumberFormat="1" applyFont="1" applyBorder="1" applyAlignment="1" applyProtection="1">
      <alignment horizontal="center" vertical="center" shrinkToFit="1"/>
      <protection locked="0"/>
    </xf>
    <xf numFmtId="1" fontId="17" fillId="0" borderId="4" xfId="1" applyNumberFormat="1" applyFont="1" applyBorder="1" applyAlignment="1" applyProtection="1">
      <alignment vertical="center" shrinkToFit="1"/>
      <protection locked="0"/>
    </xf>
    <xf numFmtId="0" fontId="17" fillId="0" borderId="15" xfId="1" applyFont="1" applyBorder="1" applyAlignment="1" applyProtection="1">
      <alignment vertical="center" shrinkToFit="1"/>
      <protection locked="0"/>
    </xf>
    <xf numFmtId="1" fontId="17" fillId="0" borderId="4" xfId="1" applyNumberFormat="1" applyFont="1" applyBorder="1" applyAlignment="1" applyProtection="1">
      <alignment horizontal="left" vertical="center" shrinkToFit="1"/>
      <protection locked="0"/>
    </xf>
    <xf numFmtId="0" fontId="17" fillId="0" borderId="15" xfId="1" applyFont="1" applyBorder="1" applyAlignment="1" applyProtection="1">
      <alignment horizontal="left" vertical="center" shrinkToFit="1"/>
      <protection locked="0"/>
    </xf>
    <xf numFmtId="0" fontId="13" fillId="0" borderId="15" xfId="1" applyFont="1" applyBorder="1" applyAlignment="1" applyProtection="1">
      <alignment vertical="center" shrinkToFit="1"/>
      <protection locked="0"/>
    </xf>
    <xf numFmtId="1" fontId="18" fillId="0" borderId="1" xfId="1" applyNumberFormat="1" applyFont="1" applyBorder="1" applyAlignment="1" applyProtection="1">
      <alignment horizontal="center" vertical="center" shrinkToFit="1"/>
      <protection locked="0"/>
    </xf>
    <xf numFmtId="0" fontId="13" fillId="10" borderId="1" xfId="0" applyFont="1" applyFill="1" applyBorder="1" applyProtection="1">
      <protection locked="0"/>
    </xf>
    <xf numFmtId="0" fontId="13" fillId="10" borderId="1" xfId="0" applyFont="1" applyFill="1" applyBorder="1" applyAlignment="1" applyProtection="1">
      <alignment horizontal="left"/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19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13" fillId="4" borderId="5" xfId="0" applyFont="1" applyFill="1" applyBorder="1" applyProtection="1">
      <protection hidden="1"/>
    </xf>
    <xf numFmtId="0" fontId="13" fillId="4" borderId="2" xfId="0" applyFont="1" applyFill="1" applyBorder="1" applyProtection="1">
      <protection hidden="1"/>
    </xf>
    <xf numFmtId="0" fontId="13" fillId="4" borderId="3" xfId="0" applyFont="1" applyFill="1" applyBorder="1" applyProtection="1">
      <protection hidden="1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1" fontId="9" fillId="0" borderId="0" xfId="0" applyNumberFormat="1" applyFont="1" applyProtection="1">
      <protection locked="0"/>
    </xf>
    <xf numFmtId="2" fontId="9" fillId="0" borderId="0" xfId="0" applyNumberFormat="1" applyFont="1" applyProtection="1">
      <protection locked="0"/>
    </xf>
    <xf numFmtId="0" fontId="10" fillId="0" borderId="1" xfId="0" applyFont="1" applyBorder="1" applyAlignment="1" applyProtection="1">
      <alignment horizontal="center" vertical="center"/>
      <protection hidden="1"/>
    </xf>
    <xf numFmtId="0" fontId="10" fillId="2" borderId="1" xfId="0" applyFont="1" applyFill="1" applyBorder="1" applyAlignment="1" applyProtection="1">
      <alignment horizontal="center"/>
      <protection hidden="1"/>
    </xf>
    <xf numFmtId="2" fontId="6" fillId="0" borderId="0" xfId="0" applyNumberFormat="1" applyFont="1" applyAlignment="1" applyProtection="1">
      <alignment horizontal="left"/>
      <protection hidden="1"/>
    </xf>
    <xf numFmtId="0" fontId="6" fillId="0" borderId="0" xfId="0" applyFont="1" applyProtection="1">
      <protection hidden="1"/>
    </xf>
    <xf numFmtId="0" fontId="13" fillId="4" borderId="32" xfId="0" applyFont="1" applyFill="1" applyBorder="1" applyAlignment="1" applyProtection="1">
      <alignment horizontal="center"/>
      <protection hidden="1"/>
    </xf>
    <xf numFmtId="0" fontId="13" fillId="4" borderId="33" xfId="0" applyFont="1" applyFill="1" applyBorder="1" applyAlignment="1" applyProtection="1">
      <alignment horizontal="center"/>
      <protection hidden="1"/>
    </xf>
    <xf numFmtId="0" fontId="13" fillId="4" borderId="6" xfId="0" applyFont="1" applyFill="1" applyBorder="1" applyAlignment="1" applyProtection="1">
      <alignment horizontal="center"/>
      <protection hidden="1"/>
    </xf>
    <xf numFmtId="0" fontId="16" fillId="7" borderId="4" xfId="0" applyFont="1" applyFill="1" applyBorder="1" applyAlignment="1" applyProtection="1">
      <alignment horizontal="center"/>
      <protection hidden="1"/>
    </xf>
    <xf numFmtId="0" fontId="16" fillId="7" borderId="36" xfId="0" applyFont="1" applyFill="1" applyBorder="1" applyAlignment="1" applyProtection="1">
      <alignment horizontal="center"/>
      <protection hidden="1"/>
    </xf>
    <xf numFmtId="0" fontId="16" fillId="7" borderId="15" xfId="0" applyFont="1" applyFill="1" applyBorder="1" applyAlignment="1" applyProtection="1">
      <alignment horizontal="center"/>
      <protection hidden="1"/>
    </xf>
    <xf numFmtId="0" fontId="19" fillId="8" borderId="5" xfId="0" applyFont="1" applyFill="1" applyBorder="1" applyAlignment="1" applyProtection="1">
      <alignment horizontal="left"/>
      <protection hidden="1"/>
    </xf>
    <xf numFmtId="0" fontId="19" fillId="8" borderId="2" xfId="0" applyFont="1" applyFill="1" applyBorder="1" applyAlignment="1" applyProtection="1">
      <alignment horizontal="left"/>
      <protection hidden="1"/>
    </xf>
    <xf numFmtId="0" fontId="19" fillId="8" borderId="3" xfId="0" applyFont="1" applyFill="1" applyBorder="1" applyAlignment="1" applyProtection="1">
      <alignment horizontal="left"/>
      <protection hidden="1"/>
    </xf>
    <xf numFmtId="0" fontId="19" fillId="8" borderId="25" xfId="0" applyFont="1" applyFill="1" applyBorder="1" applyAlignment="1" applyProtection="1">
      <alignment horizontal="left"/>
      <protection hidden="1"/>
    </xf>
    <xf numFmtId="0" fontId="19" fillId="8" borderId="0" xfId="0" applyFont="1" applyFill="1" applyAlignment="1" applyProtection="1">
      <alignment horizontal="left"/>
      <protection hidden="1"/>
    </xf>
    <xf numFmtId="0" fontId="19" fillId="8" borderId="26" xfId="0" applyFont="1" applyFill="1" applyBorder="1" applyAlignment="1" applyProtection="1">
      <alignment horizontal="left"/>
      <protection hidden="1"/>
    </xf>
    <xf numFmtId="0" fontId="19" fillId="8" borderId="32" xfId="0" applyFont="1" applyFill="1" applyBorder="1" applyAlignment="1" applyProtection="1">
      <alignment horizontal="left"/>
      <protection hidden="1"/>
    </xf>
    <xf numFmtId="0" fontId="19" fillId="8" borderId="33" xfId="0" applyFont="1" applyFill="1" applyBorder="1" applyAlignment="1" applyProtection="1">
      <alignment horizontal="left"/>
      <protection hidden="1"/>
    </xf>
    <xf numFmtId="0" fontId="19" fillId="8" borderId="6" xfId="0" applyFont="1" applyFill="1" applyBorder="1" applyAlignment="1" applyProtection="1">
      <alignment horizontal="left"/>
      <protection hidden="1"/>
    </xf>
    <xf numFmtId="0" fontId="14" fillId="2" borderId="1" xfId="0" applyFont="1" applyFill="1" applyBorder="1" applyAlignment="1" applyProtection="1">
      <alignment horizontal="center" vertical="center"/>
      <protection hidden="1"/>
    </xf>
    <xf numFmtId="0" fontId="15" fillId="2" borderId="1" xfId="0" applyFont="1" applyFill="1" applyBorder="1" applyAlignment="1" applyProtection="1">
      <alignment horizontal="center" vertical="center"/>
      <protection hidden="1"/>
    </xf>
    <xf numFmtId="0" fontId="16" fillId="2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1" fillId="0" borderId="0" xfId="0" applyFont="1" applyAlignment="1" applyProtection="1">
      <alignment horizontal="center"/>
      <protection locked="0"/>
    </xf>
    <xf numFmtId="0" fontId="9" fillId="4" borderId="1" xfId="0" applyFont="1" applyFill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/>
      <protection hidden="1"/>
    </xf>
    <xf numFmtId="0" fontId="5" fillId="0" borderId="2" xfId="0" applyFont="1" applyBorder="1" applyAlignment="1" applyProtection="1">
      <alignment horizontal="center"/>
      <protection hidden="1"/>
    </xf>
    <xf numFmtId="0" fontId="5" fillId="0" borderId="3" xfId="0" applyFont="1" applyBorder="1" applyAlignment="1" applyProtection="1">
      <alignment horizontal="center"/>
      <protection hidden="1"/>
    </xf>
    <xf numFmtId="0" fontId="1" fillId="0" borderId="25" xfId="0" applyFont="1" applyBorder="1" applyAlignment="1" applyProtection="1">
      <alignment horizontal="center"/>
      <protection hidden="1"/>
    </xf>
    <xf numFmtId="0" fontId="1" fillId="0" borderId="26" xfId="0" applyFont="1" applyBorder="1" applyAlignment="1" applyProtection="1">
      <alignment horizontal="center"/>
      <protection hidden="1"/>
    </xf>
    <xf numFmtId="0" fontId="9" fillId="3" borderId="1" xfId="0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left" vertical="top"/>
      <protection hidden="1"/>
    </xf>
    <xf numFmtId="0" fontId="1" fillId="0" borderId="32" xfId="0" applyFont="1" applyBorder="1" applyAlignment="1" applyProtection="1">
      <alignment horizontal="center"/>
      <protection hidden="1"/>
    </xf>
    <xf numFmtId="0" fontId="1" fillId="0" borderId="33" xfId="0" applyFont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11" fillId="2" borderId="1" xfId="0" applyFont="1" applyFill="1" applyBorder="1" applyAlignment="1" applyProtection="1">
      <alignment horizontal="center" vertical="center"/>
      <protection hidden="1"/>
    </xf>
    <xf numFmtId="0" fontId="2" fillId="4" borderId="1" xfId="0" applyFont="1" applyFill="1" applyBorder="1" applyAlignment="1" applyProtection="1">
      <alignment horizontal="center"/>
      <protection hidden="1"/>
    </xf>
    <xf numFmtId="0" fontId="9" fillId="0" borderId="1" xfId="0" applyFont="1" applyBorder="1" applyAlignment="1" applyProtection="1">
      <alignment horizontal="center"/>
      <protection hidden="1"/>
    </xf>
    <xf numFmtId="0" fontId="2" fillId="9" borderId="1" xfId="0" applyFont="1" applyFill="1" applyBorder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6" fillId="2" borderId="5" xfId="0" applyFont="1" applyFill="1" applyBorder="1" applyAlignment="1" applyProtection="1">
      <alignment horizontal="center" vertical="center"/>
      <protection hidden="1"/>
    </xf>
    <xf numFmtId="0" fontId="6" fillId="2" borderId="2" xfId="0" applyFont="1" applyFill="1" applyBorder="1" applyAlignment="1" applyProtection="1">
      <alignment horizontal="center" vertical="center"/>
      <protection hidden="1"/>
    </xf>
    <xf numFmtId="0" fontId="6" fillId="2" borderId="3" xfId="0" applyFont="1" applyFill="1" applyBorder="1" applyAlignment="1" applyProtection="1">
      <alignment horizontal="center" vertical="center"/>
      <protection hidden="1"/>
    </xf>
    <xf numFmtId="0" fontId="6" fillId="2" borderId="25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6" fillId="2" borderId="26" xfId="0" applyFont="1" applyFill="1" applyBorder="1" applyAlignment="1" applyProtection="1">
      <alignment horizontal="center" vertical="center"/>
      <protection hidden="1"/>
    </xf>
    <xf numFmtId="0" fontId="6" fillId="2" borderId="32" xfId="0" applyFont="1" applyFill="1" applyBorder="1" applyAlignment="1" applyProtection="1">
      <alignment horizontal="center" vertical="center"/>
      <protection hidden="1"/>
    </xf>
    <xf numFmtId="0" fontId="6" fillId="2" borderId="33" xfId="0" applyFont="1" applyFill="1" applyBorder="1" applyAlignment="1" applyProtection="1">
      <alignment horizontal="center" vertical="center"/>
      <protection hidden="1"/>
    </xf>
    <xf numFmtId="0" fontId="6" fillId="2" borderId="6" xfId="0" applyFont="1" applyFill="1" applyBorder="1" applyAlignment="1" applyProtection="1">
      <alignment horizontal="center" vertical="center"/>
      <protection hidden="1"/>
    </xf>
    <xf numFmtId="0" fontId="10" fillId="0" borderId="6" xfId="0" applyFont="1" applyBorder="1" applyAlignment="1" applyProtection="1">
      <alignment horizontal="left"/>
      <protection hidden="1"/>
    </xf>
    <xf numFmtId="0" fontId="10" fillId="0" borderId="27" xfId="0" applyFont="1" applyBorder="1" applyAlignment="1" applyProtection="1">
      <alignment horizontal="left"/>
      <protection hidden="1"/>
    </xf>
    <xf numFmtId="0" fontId="10" fillId="0" borderId="9" xfId="0" applyFont="1" applyBorder="1" applyAlignment="1" applyProtection="1">
      <alignment horizontal="left"/>
      <protection hidden="1"/>
    </xf>
    <xf numFmtId="0" fontId="10" fillId="0" borderId="12" xfId="0" applyFont="1" applyBorder="1" applyAlignment="1" applyProtection="1">
      <alignment horizontal="left"/>
      <protection hidden="1"/>
    </xf>
    <xf numFmtId="0" fontId="10" fillId="0" borderId="11" xfId="0" applyFont="1" applyBorder="1" applyAlignment="1" applyProtection="1">
      <alignment horizontal="left"/>
      <protection hidden="1"/>
    </xf>
    <xf numFmtId="0" fontId="10" fillId="0" borderId="19" xfId="0" applyFont="1" applyBorder="1" applyAlignment="1" applyProtection="1">
      <alignment horizontal="left"/>
      <protection hidden="1"/>
    </xf>
    <xf numFmtId="0" fontId="10" fillId="0" borderId="17" xfId="0" applyFont="1" applyBorder="1" applyAlignment="1" applyProtection="1">
      <alignment horizontal="left"/>
      <protection hidden="1"/>
    </xf>
    <xf numFmtId="0" fontId="10" fillId="0" borderId="18" xfId="0" applyFont="1" applyBorder="1" applyAlignment="1" applyProtection="1">
      <alignment horizontal="left"/>
      <protection hidden="1"/>
    </xf>
    <xf numFmtId="0" fontId="10" fillId="0" borderId="22" xfId="0" applyFont="1" applyBorder="1" applyAlignment="1" applyProtection="1">
      <alignment horizontal="left"/>
      <protection hidden="1"/>
    </xf>
    <xf numFmtId="0" fontId="10" fillId="5" borderId="29" xfId="0" applyFont="1" applyFill="1" applyBorder="1" applyAlignment="1" applyProtection="1">
      <alignment horizontal="left"/>
      <protection hidden="1"/>
    </xf>
    <xf numFmtId="0" fontId="6" fillId="0" borderId="0" xfId="0" applyFont="1" applyAlignment="1" applyProtection="1">
      <alignment horizontal="center"/>
      <protection hidden="1"/>
    </xf>
    <xf numFmtId="0" fontId="6" fillId="2" borderId="29" xfId="0" applyFont="1" applyFill="1" applyBorder="1" applyAlignment="1" applyProtection="1">
      <alignment horizontal="center" vertical="center"/>
      <protection hidden="1"/>
    </xf>
    <xf numFmtId="0" fontId="6" fillId="2" borderId="34" xfId="0" applyFont="1" applyFill="1" applyBorder="1" applyAlignment="1" applyProtection="1">
      <alignment horizontal="center" vertical="center"/>
      <protection hidden="1"/>
    </xf>
    <xf numFmtId="0" fontId="6" fillId="2" borderId="27" xfId="0" applyFont="1" applyFill="1" applyBorder="1" applyAlignment="1" applyProtection="1">
      <alignment horizontal="center" vertical="center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6" fillId="2" borderId="1" xfId="0" applyFont="1" applyFill="1" applyBorder="1" applyAlignment="1" applyProtection="1">
      <alignment horizontal="center"/>
      <protection hidden="1"/>
    </xf>
    <xf numFmtId="0" fontId="10" fillId="5" borderId="7" xfId="0" applyFont="1" applyFill="1" applyBorder="1" applyAlignment="1" applyProtection="1">
      <alignment horizontal="center" vertical="center"/>
      <protection hidden="1"/>
    </xf>
    <xf numFmtId="0" fontId="6" fillId="2" borderId="4" xfId="0" applyFont="1" applyFill="1" applyBorder="1" applyAlignment="1" applyProtection="1">
      <alignment horizontal="center"/>
      <protection hidden="1"/>
    </xf>
    <xf numFmtId="0" fontId="6" fillId="2" borderId="15" xfId="0" applyFont="1" applyFill="1" applyBorder="1" applyAlignment="1" applyProtection="1">
      <alignment horizontal="center"/>
      <protection hidden="1"/>
    </xf>
    <xf numFmtId="0" fontId="10" fillId="2" borderId="29" xfId="0" applyFont="1" applyFill="1" applyBorder="1" applyAlignment="1" applyProtection="1">
      <alignment horizontal="center" vertical="center"/>
      <protection hidden="1"/>
    </xf>
    <xf numFmtId="0" fontId="10" fillId="2" borderId="27" xfId="0" applyFont="1" applyFill="1" applyBorder="1" applyAlignment="1" applyProtection="1">
      <alignment horizontal="center" vertical="center"/>
      <protection hidden="1"/>
    </xf>
    <xf numFmtId="0" fontId="10" fillId="2" borderId="1" xfId="0" applyFont="1" applyFill="1" applyBorder="1" applyAlignment="1" applyProtection="1">
      <alignment horizontal="center"/>
      <protection hidden="1"/>
    </xf>
    <xf numFmtId="2" fontId="10" fillId="2" borderId="4" xfId="0" applyNumberFormat="1" applyFont="1" applyFill="1" applyBorder="1" applyAlignment="1" applyProtection="1">
      <alignment horizontal="center"/>
      <protection hidden="1"/>
    </xf>
    <xf numFmtId="0" fontId="10" fillId="2" borderId="15" xfId="0" applyFont="1" applyFill="1" applyBorder="1" applyAlignment="1" applyProtection="1">
      <alignment horizontal="center"/>
      <protection hidden="1"/>
    </xf>
    <xf numFmtId="0" fontId="6" fillId="0" borderId="2" xfId="0" applyFont="1" applyBorder="1" applyAlignment="1" applyProtection="1">
      <alignment horizontal="center"/>
      <protection hidden="1"/>
    </xf>
    <xf numFmtId="0" fontId="10" fillId="5" borderId="7" xfId="0" applyFont="1" applyFill="1" applyBorder="1" applyAlignment="1" applyProtection="1">
      <alignment horizontal="left"/>
      <protection hidden="1"/>
    </xf>
    <xf numFmtId="0" fontId="10" fillId="5" borderId="13" xfId="0" applyFont="1" applyFill="1" applyBorder="1" applyAlignment="1" applyProtection="1">
      <alignment horizontal="left"/>
      <protection hidden="1"/>
    </xf>
    <xf numFmtId="0" fontId="10" fillId="5" borderId="16" xfId="0" applyFont="1" applyFill="1" applyBorder="1" applyAlignment="1" applyProtection="1">
      <alignment horizontal="left"/>
      <protection hidden="1"/>
    </xf>
    <xf numFmtId="0" fontId="10" fillId="5" borderId="23" xfId="0" applyFont="1" applyFill="1" applyBorder="1" applyAlignment="1" applyProtection="1">
      <alignment horizontal="left"/>
      <protection hidden="1"/>
    </xf>
  </cellXfs>
  <cellStyles count="2">
    <cellStyle name="Normal" xfId="0" builtinId="0"/>
    <cellStyle name="ปกติ 2" xfId="1" xr:uid="{00000000-0005-0000-0000-000001000000}"/>
  </cellStyles>
  <dxfs count="0"/>
  <tableStyles count="0" defaultTableStyle="TableStyleMedium2" defaultPivotStyle="PivotStyleLight16"/>
  <colors>
    <mruColors>
      <color rgb="FFEC9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97194</xdr:colOff>
      <xdr:row>0</xdr:row>
      <xdr:rowOff>0</xdr:rowOff>
    </xdr:from>
    <xdr:to>
      <xdr:col>6</xdr:col>
      <xdr:colOff>194387</xdr:colOff>
      <xdr:row>4</xdr:row>
      <xdr:rowOff>25177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ACD9882-E60B-C3F4-A7D4-329A32FC70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2168" y="0"/>
          <a:ext cx="554005" cy="793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workbookViewId="0">
      <selection activeCell="G9" sqref="G9:I9"/>
    </sheetView>
  </sheetViews>
  <sheetFormatPr defaultColWidth="8.85546875" defaultRowHeight="17.25" x14ac:dyDescent="0.4"/>
  <cols>
    <col min="1" max="16384" width="8.85546875" style="1"/>
  </cols>
  <sheetData>
    <row r="1" spans="1:10" ht="39" customHeight="1" x14ac:dyDescent="0.4">
      <c r="B1" s="80"/>
      <c r="C1" s="99" t="s">
        <v>64</v>
      </c>
      <c r="D1" s="100"/>
      <c r="E1" s="100"/>
      <c r="F1" s="100"/>
      <c r="G1" s="100"/>
      <c r="H1" s="100"/>
      <c r="I1" s="101"/>
      <c r="J1" s="59"/>
    </row>
    <row r="2" spans="1:10" ht="24" x14ac:dyDescent="0.4">
      <c r="B2" s="80"/>
      <c r="C2" s="102" t="s">
        <v>65</v>
      </c>
      <c r="D2" s="103"/>
      <c r="E2" s="103"/>
      <c r="F2" s="103"/>
      <c r="G2" s="103"/>
      <c r="H2" s="103"/>
      <c r="I2" s="104"/>
      <c r="J2" s="59"/>
    </row>
    <row r="3" spans="1:10" ht="24" x14ac:dyDescent="0.4">
      <c r="B3" s="80"/>
      <c r="C3" s="105" t="s">
        <v>82</v>
      </c>
      <c r="D3" s="106"/>
      <c r="E3" s="106"/>
      <c r="F3" s="106"/>
      <c r="G3" s="106"/>
      <c r="H3" s="106"/>
      <c r="I3" s="107"/>
      <c r="J3" s="59"/>
    </row>
    <row r="4" spans="1:10" ht="24" x14ac:dyDescent="0.4">
      <c r="B4" s="80"/>
      <c r="C4" s="105" t="s">
        <v>66</v>
      </c>
      <c r="D4" s="106"/>
      <c r="E4" s="106"/>
      <c r="F4" s="106"/>
      <c r="G4" s="106"/>
      <c r="H4" s="106"/>
      <c r="I4" s="107"/>
      <c r="J4" s="59"/>
    </row>
    <row r="5" spans="1:10" ht="24" x14ac:dyDescent="0.4">
      <c r="B5" s="80"/>
      <c r="C5" s="108" t="s">
        <v>67</v>
      </c>
      <c r="D5" s="109"/>
      <c r="E5" s="109"/>
      <c r="F5" s="109"/>
      <c r="G5" s="109"/>
      <c r="H5" s="109"/>
      <c r="I5" s="110"/>
      <c r="J5" s="59"/>
    </row>
    <row r="6" spans="1:10" ht="27" x14ac:dyDescent="0.6">
      <c r="A6" s="2"/>
      <c r="B6" s="80"/>
      <c r="C6" s="80"/>
      <c r="D6" s="80"/>
      <c r="E6" s="80"/>
      <c r="F6" s="81"/>
      <c r="G6" s="81"/>
      <c r="H6" s="81"/>
      <c r="I6" s="81"/>
      <c r="J6" s="59"/>
    </row>
    <row r="7" spans="1:10" x14ac:dyDescent="0.4">
      <c r="B7" s="81"/>
      <c r="C7" s="81"/>
      <c r="D7" s="81"/>
      <c r="E7" s="81"/>
      <c r="F7" s="81"/>
      <c r="G7" s="81"/>
      <c r="H7" s="81"/>
      <c r="I7" s="81"/>
      <c r="J7" s="59"/>
    </row>
    <row r="8" spans="1:10" ht="21.75" x14ac:dyDescent="0.4">
      <c r="B8" s="81"/>
      <c r="C8" s="81"/>
      <c r="D8" s="81"/>
      <c r="E8" s="81"/>
      <c r="F8" s="81"/>
      <c r="G8" s="82"/>
      <c r="H8" s="83" t="s">
        <v>68</v>
      </c>
      <c r="I8" s="84"/>
      <c r="J8" s="59"/>
    </row>
    <row r="9" spans="1:10" ht="21.75" x14ac:dyDescent="0.4">
      <c r="B9" s="81"/>
      <c r="C9" s="81"/>
      <c r="D9" s="81"/>
      <c r="E9" s="81"/>
      <c r="F9" s="81"/>
      <c r="G9" s="96" t="s">
        <v>69</v>
      </c>
      <c r="H9" s="97"/>
      <c r="I9" s="98"/>
      <c r="J9" s="59"/>
    </row>
    <row r="10" spans="1:10" x14ac:dyDescent="0.4">
      <c r="B10" s="81"/>
      <c r="C10" s="81"/>
      <c r="D10" s="81"/>
      <c r="E10" s="81"/>
      <c r="F10" s="81"/>
      <c r="G10" s="81"/>
      <c r="H10" s="81"/>
      <c r="I10" s="81"/>
      <c r="J10" s="59"/>
    </row>
    <row r="11" spans="1:10" x14ac:dyDescent="0.4">
      <c r="B11" s="81"/>
      <c r="C11" s="81"/>
      <c r="D11" s="81"/>
      <c r="E11" s="81"/>
      <c r="F11" s="81"/>
      <c r="G11" s="81"/>
      <c r="H11" s="81"/>
      <c r="I11" s="81"/>
      <c r="J11" s="59"/>
    </row>
    <row r="12" spans="1:10" x14ac:dyDescent="0.4">
      <c r="B12" s="59"/>
      <c r="C12" s="59"/>
      <c r="D12" s="59"/>
      <c r="E12" s="59"/>
      <c r="F12" s="59"/>
      <c r="G12" s="59"/>
      <c r="H12" s="59"/>
      <c r="I12" s="59"/>
      <c r="J12" s="59"/>
    </row>
  </sheetData>
  <sheetProtection algorithmName="SHA-512" hashValue="4acMCI0ieUthw47TdTBG18AiN11wT7PQGKWgxGPWiH2Rq/c0llBHRBkhXyP86L9W4z/KPyI/tKdqtKzNHhyRTA==" saltValue="Xjch6IDGieoLrm6JyHmscQ==" spinCount="100000" sheet="1" objects="1" scenarios="1"/>
  <mergeCells count="6">
    <mergeCell ref="G9:I9"/>
    <mergeCell ref="C1:I1"/>
    <mergeCell ref="C2:I2"/>
    <mergeCell ref="C3:I3"/>
    <mergeCell ref="C4:I4"/>
    <mergeCell ref="C5:I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45"/>
  <sheetViews>
    <sheetView zoomScale="90" zoomScaleNormal="90" workbookViewId="0">
      <selection activeCell="J12" sqref="J12"/>
    </sheetView>
  </sheetViews>
  <sheetFormatPr defaultColWidth="8.85546875" defaultRowHeight="15" x14ac:dyDescent="0.25"/>
  <cols>
    <col min="1" max="3" width="8.85546875" style="59"/>
    <col min="4" max="4" width="17.28515625" style="59" customWidth="1"/>
    <col min="5" max="5" width="17.140625" style="59" customWidth="1"/>
    <col min="6" max="6" width="16.7109375" style="59" customWidth="1"/>
    <col min="7" max="7" width="8.85546875" style="59"/>
    <col min="8" max="8" width="18.140625" style="59" customWidth="1"/>
    <col min="9" max="9" width="26.42578125" style="59" customWidth="1"/>
    <col min="10" max="16384" width="8.85546875" style="59"/>
  </cols>
  <sheetData>
    <row r="1" spans="2:9" ht="21" x14ac:dyDescent="0.35">
      <c r="B1" s="57"/>
      <c r="C1" s="58"/>
      <c r="D1" s="58"/>
      <c r="E1" s="57"/>
      <c r="F1" s="57"/>
      <c r="G1" s="57"/>
      <c r="H1" s="57"/>
      <c r="I1" s="57"/>
    </row>
    <row r="2" spans="2:9" x14ac:dyDescent="0.25">
      <c r="B2" s="57"/>
      <c r="C2" s="111" t="s">
        <v>0</v>
      </c>
      <c r="D2" s="111" t="s">
        <v>1</v>
      </c>
      <c r="E2" s="111" t="s">
        <v>2</v>
      </c>
      <c r="F2" s="111"/>
      <c r="G2" s="57"/>
      <c r="H2" s="112" t="s">
        <v>70</v>
      </c>
      <c r="I2" s="113"/>
    </row>
    <row r="3" spans="2:9" x14ac:dyDescent="0.25">
      <c r="B3" s="57"/>
      <c r="C3" s="111"/>
      <c r="D3" s="111"/>
      <c r="E3" s="111"/>
      <c r="F3" s="111"/>
      <c r="G3" s="57"/>
      <c r="H3" s="113"/>
      <c r="I3" s="113"/>
    </row>
    <row r="4" spans="2:9" x14ac:dyDescent="0.25">
      <c r="B4" s="57"/>
      <c r="C4" s="111"/>
      <c r="D4" s="111"/>
      <c r="E4" s="111"/>
      <c r="F4" s="111"/>
      <c r="G4" s="57"/>
      <c r="H4" s="113"/>
      <c r="I4" s="113"/>
    </row>
    <row r="5" spans="2:9" ht="21" x14ac:dyDescent="0.35">
      <c r="B5" s="57"/>
      <c r="C5" s="79">
        <v>1</v>
      </c>
      <c r="D5" s="61"/>
      <c r="E5" s="62"/>
      <c r="F5" s="63"/>
      <c r="G5" s="57"/>
      <c r="H5" s="64" t="s">
        <v>71</v>
      </c>
      <c r="I5" s="77" t="s">
        <v>87</v>
      </c>
    </row>
    <row r="6" spans="2:9" ht="21" x14ac:dyDescent="0.35">
      <c r="B6" s="57"/>
      <c r="C6" s="79">
        <v>2</v>
      </c>
      <c r="D6" s="61"/>
      <c r="E6" s="62"/>
      <c r="F6" s="63"/>
      <c r="G6" s="57"/>
      <c r="H6" s="64" t="s">
        <v>72</v>
      </c>
      <c r="I6" s="77" t="s">
        <v>88</v>
      </c>
    </row>
    <row r="7" spans="2:9" ht="21" x14ac:dyDescent="0.35">
      <c r="B7" s="57"/>
      <c r="C7" s="79">
        <v>3</v>
      </c>
      <c r="D7" s="61"/>
      <c r="E7" s="62"/>
      <c r="F7" s="63"/>
      <c r="G7" s="57"/>
      <c r="H7" s="64" t="s">
        <v>73</v>
      </c>
      <c r="I7" s="77" t="s">
        <v>89</v>
      </c>
    </row>
    <row r="8" spans="2:9" ht="21" x14ac:dyDescent="0.35">
      <c r="B8" s="57"/>
      <c r="C8" s="79">
        <v>4</v>
      </c>
      <c r="D8" s="61"/>
      <c r="E8" s="62"/>
      <c r="F8" s="63"/>
      <c r="G8" s="57"/>
      <c r="H8" s="64" t="s">
        <v>74</v>
      </c>
      <c r="I8" s="78" t="s">
        <v>85</v>
      </c>
    </row>
    <row r="9" spans="2:9" ht="21" x14ac:dyDescent="0.35">
      <c r="B9" s="57"/>
      <c r="C9" s="79">
        <v>5</v>
      </c>
      <c r="D9" s="61"/>
      <c r="E9" s="62"/>
      <c r="F9" s="63"/>
      <c r="G9" s="57"/>
      <c r="H9" s="64" t="s">
        <v>75</v>
      </c>
      <c r="I9" s="77" t="s">
        <v>90</v>
      </c>
    </row>
    <row r="10" spans="2:9" ht="21" x14ac:dyDescent="0.35">
      <c r="B10" s="57"/>
      <c r="C10" s="79">
        <v>6</v>
      </c>
      <c r="D10" s="61"/>
      <c r="E10" s="62"/>
      <c r="F10" s="63"/>
      <c r="G10" s="57"/>
      <c r="H10" s="64" t="s">
        <v>76</v>
      </c>
      <c r="I10" s="77" t="s">
        <v>92</v>
      </c>
    </row>
    <row r="11" spans="2:9" ht="21" x14ac:dyDescent="0.35">
      <c r="B11" s="57"/>
      <c r="C11" s="79">
        <v>7</v>
      </c>
      <c r="D11" s="61"/>
      <c r="E11" s="62"/>
      <c r="F11" s="63"/>
      <c r="G11" s="57"/>
      <c r="H11" s="57"/>
      <c r="I11" s="57"/>
    </row>
    <row r="12" spans="2:9" ht="21" x14ac:dyDescent="0.35">
      <c r="B12" s="57"/>
      <c r="C12" s="79">
        <v>8</v>
      </c>
      <c r="D12" s="61"/>
      <c r="E12" s="62"/>
      <c r="F12" s="63"/>
      <c r="G12" s="57"/>
      <c r="H12" s="57"/>
      <c r="I12" s="57"/>
    </row>
    <row r="13" spans="2:9" ht="21" x14ac:dyDescent="0.35">
      <c r="B13" s="57"/>
      <c r="C13" s="79">
        <v>9</v>
      </c>
      <c r="D13" s="61"/>
      <c r="E13" s="62"/>
      <c r="F13" s="63"/>
      <c r="G13" s="57"/>
      <c r="H13" s="57"/>
      <c r="I13" s="57"/>
    </row>
    <row r="14" spans="2:9" ht="21" x14ac:dyDescent="0.35">
      <c r="B14" s="57"/>
      <c r="C14" s="79">
        <v>10</v>
      </c>
      <c r="D14" s="61"/>
      <c r="E14" s="62"/>
      <c r="F14" s="63"/>
      <c r="G14" s="57"/>
      <c r="H14" s="57"/>
      <c r="I14" s="57"/>
    </row>
    <row r="15" spans="2:9" ht="21" x14ac:dyDescent="0.35">
      <c r="B15" s="57"/>
      <c r="C15" s="79">
        <v>11</v>
      </c>
      <c r="D15" s="61"/>
      <c r="E15" s="62"/>
      <c r="F15" s="63"/>
      <c r="G15" s="57"/>
      <c r="H15" s="57"/>
      <c r="I15" s="57"/>
    </row>
    <row r="16" spans="2:9" ht="21" x14ac:dyDescent="0.35">
      <c r="B16" s="57"/>
      <c r="C16" s="79">
        <v>12</v>
      </c>
      <c r="D16" s="61"/>
      <c r="E16" s="62"/>
      <c r="F16" s="63"/>
      <c r="G16" s="57"/>
      <c r="H16" s="57"/>
      <c r="I16" s="57"/>
    </row>
    <row r="17" spans="2:9" ht="21" x14ac:dyDescent="0.35">
      <c r="B17" s="57"/>
      <c r="C17" s="79">
        <v>13</v>
      </c>
      <c r="D17" s="61"/>
      <c r="E17" s="62"/>
      <c r="F17" s="63"/>
      <c r="G17" s="57"/>
      <c r="H17" s="57"/>
      <c r="I17" s="57"/>
    </row>
    <row r="18" spans="2:9" ht="21" x14ac:dyDescent="0.35">
      <c r="B18" s="57"/>
      <c r="C18" s="79">
        <v>14</v>
      </c>
      <c r="D18" s="61"/>
      <c r="E18" s="62"/>
      <c r="F18" s="65"/>
      <c r="G18" s="57"/>
      <c r="H18" s="57"/>
      <c r="I18" s="57"/>
    </row>
    <row r="19" spans="2:9" ht="21" x14ac:dyDescent="0.35">
      <c r="B19" s="57"/>
      <c r="C19" s="79">
        <v>15</v>
      </c>
      <c r="D19" s="61"/>
      <c r="E19" s="62"/>
      <c r="F19" s="66"/>
      <c r="G19" s="57"/>
      <c r="H19" s="57"/>
      <c r="I19" s="57"/>
    </row>
    <row r="20" spans="2:9" ht="21" x14ac:dyDescent="0.35">
      <c r="B20" s="57"/>
      <c r="C20" s="79">
        <v>16</v>
      </c>
      <c r="D20" s="67"/>
      <c r="E20" s="68"/>
      <c r="F20" s="69"/>
      <c r="G20" s="57"/>
      <c r="H20" s="57"/>
      <c r="I20" s="57"/>
    </row>
    <row r="21" spans="2:9" ht="21" x14ac:dyDescent="0.35">
      <c r="B21" s="57"/>
      <c r="C21" s="79">
        <v>17</v>
      </c>
      <c r="D21" s="70"/>
      <c r="E21" s="71"/>
      <c r="F21" s="72"/>
      <c r="G21" s="57"/>
      <c r="H21" s="57"/>
      <c r="I21" s="57"/>
    </row>
    <row r="22" spans="2:9" ht="21" x14ac:dyDescent="0.35">
      <c r="B22" s="57"/>
      <c r="C22" s="79">
        <v>18</v>
      </c>
      <c r="D22" s="70"/>
      <c r="E22" s="73"/>
      <c r="F22" s="74"/>
      <c r="G22" s="57"/>
      <c r="H22" s="57"/>
      <c r="I22" s="57"/>
    </row>
    <row r="23" spans="2:9" ht="21" x14ac:dyDescent="0.35">
      <c r="B23" s="57"/>
      <c r="C23" s="79">
        <v>19</v>
      </c>
      <c r="D23" s="61"/>
      <c r="E23" s="62"/>
      <c r="F23" s="63"/>
      <c r="G23" s="57"/>
      <c r="H23" s="57"/>
      <c r="I23" s="57"/>
    </row>
    <row r="24" spans="2:9" ht="21" x14ac:dyDescent="0.35">
      <c r="B24" s="57"/>
      <c r="C24" s="79">
        <v>20</v>
      </c>
      <c r="D24" s="61"/>
      <c r="E24" s="62"/>
      <c r="F24" s="63"/>
      <c r="G24" s="57"/>
      <c r="H24" s="57"/>
      <c r="I24" s="57"/>
    </row>
    <row r="25" spans="2:9" ht="21" x14ac:dyDescent="0.35">
      <c r="B25" s="57"/>
      <c r="C25" s="79">
        <v>21</v>
      </c>
      <c r="D25" s="61"/>
      <c r="E25" s="62"/>
      <c r="F25" s="63"/>
      <c r="G25" s="57"/>
      <c r="H25" s="57"/>
      <c r="I25" s="57"/>
    </row>
    <row r="26" spans="2:9" ht="21" x14ac:dyDescent="0.35">
      <c r="B26" s="57"/>
      <c r="C26" s="79">
        <v>22</v>
      </c>
      <c r="D26" s="61"/>
      <c r="E26" s="62"/>
      <c r="F26" s="65"/>
      <c r="G26" s="57"/>
      <c r="H26" s="57"/>
      <c r="I26" s="57"/>
    </row>
    <row r="27" spans="2:9" ht="21" x14ac:dyDescent="0.35">
      <c r="B27" s="57"/>
      <c r="C27" s="79">
        <v>23</v>
      </c>
      <c r="D27" s="61"/>
      <c r="E27" s="62"/>
      <c r="F27" s="63"/>
      <c r="G27" s="57"/>
      <c r="H27" s="57"/>
      <c r="I27" s="57"/>
    </row>
    <row r="28" spans="2:9" ht="21" x14ac:dyDescent="0.35">
      <c r="B28" s="57"/>
      <c r="C28" s="79">
        <v>24</v>
      </c>
      <c r="D28" s="61"/>
      <c r="E28" s="62"/>
      <c r="F28" s="63"/>
      <c r="G28" s="57"/>
      <c r="H28" s="57"/>
      <c r="I28" s="57"/>
    </row>
    <row r="29" spans="2:9" ht="21" x14ac:dyDescent="0.35">
      <c r="B29" s="57"/>
      <c r="C29" s="79">
        <v>25</v>
      </c>
      <c r="D29" s="61"/>
      <c r="E29" s="62"/>
      <c r="F29" s="63"/>
      <c r="G29" s="57"/>
      <c r="H29" s="57"/>
      <c r="I29" s="57"/>
    </row>
    <row r="30" spans="2:9" ht="21" x14ac:dyDescent="0.35">
      <c r="B30" s="57"/>
      <c r="C30" s="79">
        <v>26</v>
      </c>
      <c r="D30" s="61"/>
      <c r="E30" s="62"/>
      <c r="F30" s="63"/>
      <c r="G30" s="57"/>
      <c r="H30" s="57"/>
      <c r="I30" s="57"/>
    </row>
    <row r="31" spans="2:9" ht="21" x14ac:dyDescent="0.35">
      <c r="B31" s="57"/>
      <c r="C31" s="79">
        <v>27</v>
      </c>
      <c r="D31" s="67"/>
      <c r="E31" s="68"/>
      <c r="F31" s="75"/>
      <c r="G31" s="57"/>
      <c r="H31" s="57"/>
      <c r="I31" s="57"/>
    </row>
    <row r="32" spans="2:9" ht="21" x14ac:dyDescent="0.35">
      <c r="B32" s="57"/>
      <c r="C32" s="79">
        <v>28</v>
      </c>
      <c r="D32" s="67"/>
      <c r="E32" s="68"/>
      <c r="F32" s="69"/>
      <c r="G32" s="57"/>
      <c r="H32" s="57"/>
      <c r="I32" s="57"/>
    </row>
    <row r="33" spans="2:9" ht="21" x14ac:dyDescent="0.35">
      <c r="B33" s="57"/>
      <c r="C33" s="79">
        <v>29</v>
      </c>
      <c r="D33" s="76"/>
      <c r="E33" s="71"/>
      <c r="F33" s="72"/>
      <c r="G33" s="57"/>
      <c r="H33" s="57"/>
      <c r="I33" s="57"/>
    </row>
    <row r="34" spans="2:9" ht="21" x14ac:dyDescent="0.35">
      <c r="B34" s="57"/>
      <c r="C34" s="79">
        <v>30</v>
      </c>
      <c r="D34" s="76"/>
      <c r="E34" s="73"/>
      <c r="F34" s="74"/>
      <c r="G34" s="57"/>
      <c r="H34" s="57"/>
      <c r="I34" s="57"/>
    </row>
    <row r="35" spans="2:9" ht="21" x14ac:dyDescent="0.35">
      <c r="B35" s="57"/>
      <c r="C35" s="79">
        <v>31</v>
      </c>
      <c r="D35" s="61"/>
      <c r="E35" s="62"/>
      <c r="F35" s="63"/>
      <c r="G35" s="57"/>
      <c r="H35" s="57"/>
      <c r="I35" s="57"/>
    </row>
    <row r="36" spans="2:9" ht="21" x14ac:dyDescent="0.25">
      <c r="B36" s="57"/>
      <c r="C36" s="60"/>
      <c r="D36" s="61"/>
      <c r="E36" s="62"/>
      <c r="F36" s="63"/>
      <c r="G36" s="57"/>
      <c r="H36" s="57"/>
      <c r="I36" s="57"/>
    </row>
    <row r="37" spans="2:9" ht="21" x14ac:dyDescent="0.25">
      <c r="B37" s="57"/>
      <c r="C37" s="60"/>
      <c r="D37" s="61"/>
      <c r="E37" s="62"/>
      <c r="F37" s="63"/>
      <c r="G37" s="57"/>
      <c r="H37" s="57"/>
      <c r="I37" s="57"/>
    </row>
    <row r="38" spans="2:9" ht="21" x14ac:dyDescent="0.25">
      <c r="B38" s="57"/>
      <c r="C38" s="60"/>
      <c r="D38" s="61"/>
      <c r="E38" s="62"/>
      <c r="F38" s="63"/>
      <c r="G38" s="57"/>
      <c r="H38" s="57"/>
      <c r="I38" s="57"/>
    </row>
    <row r="39" spans="2:9" ht="21" x14ac:dyDescent="0.25">
      <c r="B39" s="57"/>
      <c r="C39" s="60"/>
      <c r="D39" s="61"/>
      <c r="E39" s="62"/>
      <c r="F39" s="63"/>
      <c r="G39" s="57"/>
      <c r="H39" s="57"/>
      <c r="I39" s="57"/>
    </row>
    <row r="40" spans="2:9" ht="21" x14ac:dyDescent="0.25">
      <c r="B40" s="57"/>
      <c r="C40" s="60"/>
      <c r="D40" s="61"/>
      <c r="E40" s="62"/>
      <c r="F40" s="63"/>
      <c r="G40" s="57"/>
      <c r="H40" s="57"/>
      <c r="I40" s="57"/>
    </row>
    <row r="41" spans="2:9" ht="21" x14ac:dyDescent="0.25">
      <c r="B41" s="57"/>
      <c r="C41" s="60"/>
      <c r="D41" s="61"/>
      <c r="E41" s="62"/>
      <c r="F41" s="63"/>
      <c r="G41" s="57"/>
      <c r="H41" s="57"/>
      <c r="I41" s="57"/>
    </row>
    <row r="42" spans="2:9" ht="21" x14ac:dyDescent="0.25">
      <c r="B42" s="57"/>
      <c r="C42" s="60"/>
      <c r="D42" s="61"/>
      <c r="E42" s="62"/>
      <c r="F42" s="63"/>
      <c r="G42" s="57"/>
      <c r="H42" s="57"/>
      <c r="I42" s="57"/>
    </row>
    <row r="43" spans="2:9" ht="21" x14ac:dyDescent="0.25">
      <c r="B43" s="57"/>
      <c r="C43" s="60"/>
      <c r="D43" s="61"/>
      <c r="E43" s="62"/>
      <c r="F43" s="63"/>
      <c r="G43" s="57"/>
      <c r="H43" s="57"/>
      <c r="I43" s="57"/>
    </row>
    <row r="44" spans="2:9" ht="21" x14ac:dyDescent="0.25">
      <c r="B44" s="57"/>
      <c r="C44" s="60"/>
      <c r="D44" s="61"/>
      <c r="E44" s="62"/>
      <c r="F44" s="63"/>
      <c r="G44" s="57"/>
      <c r="H44" s="57"/>
      <c r="I44" s="57"/>
    </row>
    <row r="45" spans="2:9" x14ac:dyDescent="0.25">
      <c r="B45" s="57"/>
      <c r="C45" s="57"/>
      <c r="D45" s="57"/>
      <c r="E45" s="57"/>
      <c r="F45" s="57"/>
      <c r="G45" s="57"/>
      <c r="H45" s="57"/>
      <c r="I45" s="57"/>
    </row>
  </sheetData>
  <mergeCells count="4">
    <mergeCell ref="C2:C4"/>
    <mergeCell ref="D2:D4"/>
    <mergeCell ref="E2:F4"/>
    <mergeCell ref="H2:I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55"/>
  <sheetViews>
    <sheetView topLeftCell="A25" zoomScale="126" zoomScaleNormal="126" workbookViewId="0">
      <selection activeCell="A2" sqref="A2:T2"/>
    </sheetView>
  </sheetViews>
  <sheetFormatPr defaultColWidth="9.140625" defaultRowHeight="21.75" x14ac:dyDescent="0.5"/>
  <cols>
    <col min="1" max="1" width="5.28515625" style="85" customWidth="1"/>
    <col min="2" max="2" width="9.140625" style="85" customWidth="1"/>
    <col min="3" max="3" width="14.28515625" style="85" customWidth="1"/>
    <col min="4" max="4" width="10.5703125" style="85" customWidth="1"/>
    <col min="5" max="19" width="5.42578125" style="85" customWidth="1"/>
    <col min="20" max="20" width="6.85546875" style="85" customWidth="1"/>
    <col min="21" max="16384" width="9.140625" style="85"/>
  </cols>
  <sheetData>
    <row r="1" spans="1:27" x14ac:dyDescent="0.5">
      <c r="A1" s="118" t="s">
        <v>93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20"/>
    </row>
    <row r="2" spans="1:27" x14ac:dyDescent="0.5">
      <c r="A2" s="121" t="str">
        <f>"แบบวิเคราะห์ผู้เรียนรายบุคคล  รหัสวิชา  " &amp; ชื่อ!I5 &amp;"  รายวิชา  "&amp;ชื่อ!I6 &amp;"   ชั้น"&amp;ชื่อ!I7 &amp;"  จำนวนนักเรียน  "&amp;ชื่อ!I8</f>
        <v>แบบวิเคราะห์ผู้เรียนรายบุคคล  รหัสวิชา  ว22101  รายวิชา  วิทยาศาสตร์   ชั้นป.2/1  จำนวนนักเรียน  31 คน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22"/>
    </row>
    <row r="3" spans="1:27" x14ac:dyDescent="0.5">
      <c r="A3" s="125" t="s">
        <v>81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7"/>
      <c r="X3" s="116"/>
      <c r="Y3" s="116"/>
      <c r="Z3" s="86"/>
      <c r="AA3" s="87"/>
    </row>
    <row r="4" spans="1:27" x14ac:dyDescent="0.5">
      <c r="A4" s="115" t="s">
        <v>59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</row>
    <row r="5" spans="1:27" x14ac:dyDescent="0.5">
      <c r="A5" s="114" t="s">
        <v>43</v>
      </c>
      <c r="B5" s="114"/>
      <c r="C5" s="114"/>
      <c r="D5" s="114" t="s">
        <v>46</v>
      </c>
      <c r="E5" s="114"/>
      <c r="F5" s="114"/>
      <c r="G5" s="5"/>
      <c r="H5" s="115" t="s">
        <v>25</v>
      </c>
      <c r="I5" s="115"/>
      <c r="J5" s="115"/>
      <c r="K5" s="115"/>
      <c r="L5" s="3" t="s">
        <v>79</v>
      </c>
      <c r="M5" s="3"/>
      <c r="N5" s="3"/>
      <c r="O5" s="5"/>
      <c r="P5" s="114" t="s">
        <v>55</v>
      </c>
      <c r="Q5" s="114"/>
      <c r="R5" s="114"/>
      <c r="S5" s="114"/>
      <c r="T5" s="5"/>
    </row>
    <row r="6" spans="1:27" x14ac:dyDescent="0.5">
      <c r="A6" s="115" t="s">
        <v>44</v>
      </c>
      <c r="B6" s="115"/>
      <c r="C6" s="115"/>
      <c r="D6" s="115" t="s">
        <v>47</v>
      </c>
      <c r="E6" s="115"/>
      <c r="F6" s="115"/>
      <c r="G6" s="5"/>
      <c r="H6" s="115" t="s">
        <v>50</v>
      </c>
      <c r="I6" s="115"/>
      <c r="J6" s="115"/>
      <c r="K6" s="115"/>
      <c r="L6" s="115" t="s">
        <v>52</v>
      </c>
      <c r="M6" s="115"/>
      <c r="N6" s="115"/>
      <c r="O6" s="115"/>
      <c r="P6" s="115" t="s">
        <v>56</v>
      </c>
      <c r="Q6" s="115"/>
      <c r="R6" s="115"/>
      <c r="S6" s="115"/>
      <c r="T6" s="115"/>
    </row>
    <row r="7" spans="1:27" x14ac:dyDescent="0.5">
      <c r="A7" s="115" t="s">
        <v>45</v>
      </c>
      <c r="B7" s="115"/>
      <c r="C7" s="115"/>
      <c r="D7" s="115" t="s">
        <v>48</v>
      </c>
      <c r="E7" s="115"/>
      <c r="F7" s="115"/>
      <c r="G7" s="5"/>
      <c r="H7" s="115" t="s">
        <v>51</v>
      </c>
      <c r="I7" s="115"/>
      <c r="J7" s="115"/>
      <c r="K7" s="115"/>
      <c r="L7" s="115" t="s">
        <v>53</v>
      </c>
      <c r="M7" s="115"/>
      <c r="N7" s="115"/>
      <c r="O7" s="115"/>
      <c r="P7" s="115" t="s">
        <v>57</v>
      </c>
      <c r="Q7" s="115"/>
      <c r="R7" s="115"/>
      <c r="S7" s="115"/>
      <c r="T7" s="115"/>
    </row>
    <row r="8" spans="1:27" x14ac:dyDescent="0.5">
      <c r="A8" s="115" t="s">
        <v>78</v>
      </c>
      <c r="B8" s="115"/>
      <c r="C8" s="115"/>
      <c r="D8" s="115" t="s">
        <v>49</v>
      </c>
      <c r="E8" s="115"/>
      <c r="F8" s="115"/>
      <c r="G8" s="5"/>
      <c r="H8" s="115" t="s">
        <v>26</v>
      </c>
      <c r="I8" s="115"/>
      <c r="J8" s="115"/>
      <c r="K8" s="115"/>
      <c r="L8" s="115" t="s">
        <v>54</v>
      </c>
      <c r="M8" s="115"/>
      <c r="N8" s="115"/>
      <c r="O8" s="115"/>
      <c r="P8" s="115" t="s">
        <v>58</v>
      </c>
      <c r="Q8" s="115"/>
      <c r="R8" s="115"/>
      <c r="S8" s="115"/>
      <c r="T8" s="115"/>
    </row>
    <row r="9" spans="1:27" ht="7.9" customHeight="1" x14ac:dyDescent="0.5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</row>
    <row r="10" spans="1:27" ht="17.25" customHeight="1" x14ac:dyDescent="0.5">
      <c r="A10" s="128" t="s">
        <v>0</v>
      </c>
      <c r="B10" s="128" t="s">
        <v>1</v>
      </c>
      <c r="C10" s="128" t="s">
        <v>2</v>
      </c>
      <c r="D10" s="128"/>
      <c r="E10" s="128" t="s">
        <v>3</v>
      </c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3" t="s">
        <v>9</v>
      </c>
    </row>
    <row r="11" spans="1:27" ht="14.25" customHeight="1" x14ac:dyDescent="0.5">
      <c r="A11" s="128"/>
      <c r="B11" s="128"/>
      <c r="C11" s="128"/>
      <c r="D11" s="128"/>
      <c r="E11" s="117" t="s">
        <v>4</v>
      </c>
      <c r="F11" s="117"/>
      <c r="G11" s="117"/>
      <c r="H11" s="117" t="s">
        <v>5</v>
      </c>
      <c r="I11" s="117"/>
      <c r="J11" s="117"/>
      <c r="K11" s="117" t="s">
        <v>6</v>
      </c>
      <c r="L11" s="117"/>
      <c r="M11" s="117"/>
      <c r="N11" s="117" t="s">
        <v>7</v>
      </c>
      <c r="O11" s="117"/>
      <c r="P11" s="117"/>
      <c r="Q11" s="117" t="s">
        <v>8</v>
      </c>
      <c r="R11" s="117"/>
      <c r="S11" s="117"/>
      <c r="T11" s="123"/>
    </row>
    <row r="12" spans="1:27" ht="13.5" customHeight="1" x14ac:dyDescent="0.5">
      <c r="A12" s="128"/>
      <c r="B12" s="128"/>
      <c r="C12" s="128"/>
      <c r="D12" s="128"/>
      <c r="E12" s="40">
        <v>1.1000000000000001</v>
      </c>
      <c r="F12" s="40">
        <v>1.2</v>
      </c>
      <c r="G12" s="40">
        <v>1.3</v>
      </c>
      <c r="H12" s="40">
        <v>2.1</v>
      </c>
      <c r="I12" s="40">
        <v>2.2000000000000002</v>
      </c>
      <c r="J12" s="40">
        <v>2.2999999999999998</v>
      </c>
      <c r="K12" s="40">
        <v>3.1</v>
      </c>
      <c r="L12" s="40">
        <v>3.2</v>
      </c>
      <c r="M12" s="40">
        <v>3.3</v>
      </c>
      <c r="N12" s="40">
        <v>4.0999999999999996</v>
      </c>
      <c r="O12" s="40">
        <v>4.2</v>
      </c>
      <c r="P12" s="40">
        <v>4.3</v>
      </c>
      <c r="Q12" s="40">
        <v>5.0999999999999996</v>
      </c>
      <c r="R12" s="40">
        <v>5.2</v>
      </c>
      <c r="S12" s="40">
        <v>5.3</v>
      </c>
      <c r="T12" s="123"/>
    </row>
    <row r="13" spans="1:27" x14ac:dyDescent="0.5">
      <c r="A13" s="41">
        <f>ชื่อ!C5</f>
        <v>1</v>
      </c>
      <c r="B13" s="41">
        <f>ชื่อ!D5</f>
        <v>0</v>
      </c>
      <c r="C13" s="42">
        <f>ชื่อ!E5</f>
        <v>0</v>
      </c>
      <c r="D13" s="43">
        <f>ชื่อ!F5</f>
        <v>0</v>
      </c>
      <c r="E13" s="44">
        <v>2</v>
      </c>
      <c r="F13" s="45">
        <v>3</v>
      </c>
      <c r="G13" s="46">
        <v>3</v>
      </c>
      <c r="H13" s="44">
        <v>1</v>
      </c>
      <c r="I13" s="45">
        <v>1</v>
      </c>
      <c r="J13" s="46">
        <v>1</v>
      </c>
      <c r="K13" s="44">
        <v>3</v>
      </c>
      <c r="L13" s="45">
        <v>2</v>
      </c>
      <c r="M13" s="46">
        <v>1</v>
      </c>
      <c r="N13" s="44">
        <v>3</v>
      </c>
      <c r="O13" s="45">
        <v>2</v>
      </c>
      <c r="P13" s="46">
        <v>1</v>
      </c>
      <c r="Q13" s="44">
        <v>3</v>
      </c>
      <c r="R13" s="45">
        <v>2</v>
      </c>
      <c r="S13" s="46">
        <v>1</v>
      </c>
      <c r="T13" s="47">
        <f>AVERAGE(E13:S13)</f>
        <v>1.9333333333333333</v>
      </c>
    </row>
    <row r="14" spans="1:27" x14ac:dyDescent="0.5">
      <c r="A14" s="48">
        <f>ชื่อ!C6</f>
        <v>2</v>
      </c>
      <c r="B14" s="48">
        <f>ชื่อ!D6</f>
        <v>0</v>
      </c>
      <c r="C14" s="42">
        <f>ชื่อ!E6</f>
        <v>0</v>
      </c>
      <c r="D14" s="49">
        <f>ชื่อ!F6</f>
        <v>0</v>
      </c>
      <c r="E14" s="44">
        <v>2</v>
      </c>
      <c r="F14" s="45">
        <v>2</v>
      </c>
      <c r="G14" s="46">
        <v>2</v>
      </c>
      <c r="H14" s="44">
        <v>2</v>
      </c>
      <c r="I14" s="45">
        <v>2</v>
      </c>
      <c r="J14" s="46">
        <v>2</v>
      </c>
      <c r="K14" s="44">
        <v>2</v>
      </c>
      <c r="L14" s="45">
        <v>2</v>
      </c>
      <c r="M14" s="46">
        <v>2</v>
      </c>
      <c r="N14" s="44">
        <v>3</v>
      </c>
      <c r="O14" s="45">
        <v>2</v>
      </c>
      <c r="P14" s="46">
        <v>1</v>
      </c>
      <c r="Q14" s="44">
        <v>3</v>
      </c>
      <c r="R14" s="45">
        <v>2</v>
      </c>
      <c r="S14" s="46">
        <v>1</v>
      </c>
      <c r="T14" s="50">
        <f t="shared" ref="T14:T52" si="0">AVERAGE(E14:S14)</f>
        <v>2</v>
      </c>
    </row>
    <row r="15" spans="1:27" x14ac:dyDescent="0.5">
      <c r="A15" s="48">
        <f>ชื่อ!C7</f>
        <v>3</v>
      </c>
      <c r="B15" s="48">
        <f>ชื่อ!D7</f>
        <v>0</v>
      </c>
      <c r="C15" s="42">
        <f>ชื่อ!E7</f>
        <v>0</v>
      </c>
      <c r="D15" s="49">
        <f>ชื่อ!F7</f>
        <v>0</v>
      </c>
      <c r="E15" s="44">
        <v>2</v>
      </c>
      <c r="F15" s="45">
        <v>2</v>
      </c>
      <c r="G15" s="46">
        <v>1</v>
      </c>
      <c r="H15" s="44">
        <v>1</v>
      </c>
      <c r="I15" s="45">
        <v>3</v>
      </c>
      <c r="J15" s="46">
        <v>1</v>
      </c>
      <c r="K15" s="44">
        <v>1</v>
      </c>
      <c r="L15" s="45">
        <v>1</v>
      </c>
      <c r="M15" s="46">
        <v>1</v>
      </c>
      <c r="N15" s="44">
        <v>2</v>
      </c>
      <c r="O15" s="45">
        <v>2</v>
      </c>
      <c r="P15" s="46">
        <v>2</v>
      </c>
      <c r="Q15" s="44">
        <v>2</v>
      </c>
      <c r="R15" s="45">
        <v>2</v>
      </c>
      <c r="S15" s="46">
        <v>2</v>
      </c>
      <c r="T15" s="50">
        <f t="shared" si="0"/>
        <v>1.6666666666666667</v>
      </c>
    </row>
    <row r="16" spans="1:27" x14ac:dyDescent="0.5">
      <c r="A16" s="48">
        <f>ชื่อ!C8</f>
        <v>4</v>
      </c>
      <c r="B16" s="48">
        <f>ชื่อ!D8</f>
        <v>0</v>
      </c>
      <c r="C16" s="42">
        <f>ชื่อ!E8</f>
        <v>0</v>
      </c>
      <c r="D16" s="49">
        <f>ชื่อ!F8</f>
        <v>0</v>
      </c>
      <c r="E16" s="44">
        <v>3</v>
      </c>
      <c r="F16" s="45">
        <v>2</v>
      </c>
      <c r="G16" s="46">
        <v>1</v>
      </c>
      <c r="H16" s="44">
        <v>3</v>
      </c>
      <c r="I16" s="45">
        <v>2</v>
      </c>
      <c r="J16" s="46">
        <v>3</v>
      </c>
      <c r="K16" s="44">
        <v>3</v>
      </c>
      <c r="L16" s="45">
        <v>2</v>
      </c>
      <c r="M16" s="46">
        <v>1</v>
      </c>
      <c r="N16" s="44">
        <v>1</v>
      </c>
      <c r="O16" s="45">
        <v>1</v>
      </c>
      <c r="P16" s="46">
        <v>1</v>
      </c>
      <c r="Q16" s="44">
        <v>1</v>
      </c>
      <c r="R16" s="45">
        <v>1</v>
      </c>
      <c r="S16" s="46">
        <v>1</v>
      </c>
      <c r="T16" s="50">
        <f t="shared" si="0"/>
        <v>1.7333333333333334</v>
      </c>
    </row>
    <row r="17" spans="1:20" x14ac:dyDescent="0.5">
      <c r="A17" s="48">
        <f>ชื่อ!C9</f>
        <v>5</v>
      </c>
      <c r="B17" s="48">
        <f>ชื่อ!D9</f>
        <v>0</v>
      </c>
      <c r="C17" s="42">
        <f>ชื่อ!E9</f>
        <v>0</v>
      </c>
      <c r="D17" s="49">
        <f>ชื่อ!F9</f>
        <v>0</v>
      </c>
      <c r="E17" s="44">
        <v>3</v>
      </c>
      <c r="F17" s="45">
        <v>2</v>
      </c>
      <c r="G17" s="46">
        <v>1</v>
      </c>
      <c r="H17" s="44">
        <v>3</v>
      </c>
      <c r="I17" s="45">
        <v>2</v>
      </c>
      <c r="J17" s="46">
        <v>1</v>
      </c>
      <c r="K17" s="44">
        <v>3</v>
      </c>
      <c r="L17" s="45">
        <v>2</v>
      </c>
      <c r="M17" s="46">
        <v>1</v>
      </c>
      <c r="N17" s="44">
        <v>3</v>
      </c>
      <c r="O17" s="45">
        <v>2</v>
      </c>
      <c r="P17" s="46">
        <v>1</v>
      </c>
      <c r="Q17" s="44">
        <v>3</v>
      </c>
      <c r="R17" s="45">
        <v>2</v>
      </c>
      <c r="S17" s="46">
        <v>1</v>
      </c>
      <c r="T17" s="50">
        <f t="shared" si="0"/>
        <v>2</v>
      </c>
    </row>
    <row r="18" spans="1:20" x14ac:dyDescent="0.5">
      <c r="A18" s="48">
        <f>ชื่อ!C10</f>
        <v>6</v>
      </c>
      <c r="B18" s="48">
        <f>ชื่อ!D10</f>
        <v>0</v>
      </c>
      <c r="C18" s="42">
        <f>ชื่อ!E10</f>
        <v>0</v>
      </c>
      <c r="D18" s="49">
        <f>ชื่อ!F10</f>
        <v>0</v>
      </c>
      <c r="E18" s="44">
        <v>2</v>
      </c>
      <c r="F18" s="45">
        <v>2</v>
      </c>
      <c r="G18" s="46">
        <v>2</v>
      </c>
      <c r="H18" s="44">
        <v>2</v>
      </c>
      <c r="I18" s="45">
        <v>2</v>
      </c>
      <c r="J18" s="46">
        <v>2</v>
      </c>
      <c r="K18" s="44">
        <v>2</v>
      </c>
      <c r="L18" s="45">
        <v>2</v>
      </c>
      <c r="M18" s="46">
        <v>2</v>
      </c>
      <c r="N18" s="44">
        <v>2</v>
      </c>
      <c r="O18" s="45">
        <v>2</v>
      </c>
      <c r="P18" s="46">
        <v>2</v>
      </c>
      <c r="Q18" s="44">
        <v>2</v>
      </c>
      <c r="R18" s="45">
        <v>2</v>
      </c>
      <c r="S18" s="46">
        <v>2</v>
      </c>
      <c r="T18" s="50">
        <f t="shared" si="0"/>
        <v>2</v>
      </c>
    </row>
    <row r="19" spans="1:20" x14ac:dyDescent="0.5">
      <c r="A19" s="48">
        <f>ชื่อ!C11</f>
        <v>7</v>
      </c>
      <c r="B19" s="48">
        <f>ชื่อ!D11</f>
        <v>0</v>
      </c>
      <c r="C19" s="42">
        <f>ชื่อ!E11</f>
        <v>0</v>
      </c>
      <c r="D19" s="49">
        <f>ชื่อ!F11</f>
        <v>0</v>
      </c>
      <c r="E19" s="44">
        <v>2</v>
      </c>
      <c r="F19" s="45">
        <v>2</v>
      </c>
      <c r="G19" s="46">
        <v>2</v>
      </c>
      <c r="H19" s="44">
        <v>2</v>
      </c>
      <c r="I19" s="45">
        <v>2</v>
      </c>
      <c r="J19" s="46">
        <v>2</v>
      </c>
      <c r="K19" s="44">
        <v>3</v>
      </c>
      <c r="L19" s="45">
        <v>2</v>
      </c>
      <c r="M19" s="46">
        <v>1</v>
      </c>
      <c r="N19" s="44">
        <v>3</v>
      </c>
      <c r="O19" s="45">
        <v>2</v>
      </c>
      <c r="P19" s="46">
        <v>1</v>
      </c>
      <c r="Q19" s="44">
        <v>3</v>
      </c>
      <c r="R19" s="45">
        <v>2</v>
      </c>
      <c r="S19" s="46">
        <v>1</v>
      </c>
      <c r="T19" s="50">
        <f t="shared" si="0"/>
        <v>2</v>
      </c>
    </row>
    <row r="20" spans="1:20" x14ac:dyDescent="0.5">
      <c r="A20" s="48">
        <f>ชื่อ!C12</f>
        <v>8</v>
      </c>
      <c r="B20" s="48">
        <f>ชื่อ!D12</f>
        <v>0</v>
      </c>
      <c r="C20" s="42">
        <f>ชื่อ!E12</f>
        <v>0</v>
      </c>
      <c r="D20" s="49">
        <f>ชื่อ!F12</f>
        <v>0</v>
      </c>
      <c r="E20" s="44">
        <v>1</v>
      </c>
      <c r="F20" s="45">
        <v>1</v>
      </c>
      <c r="G20" s="46">
        <v>1</v>
      </c>
      <c r="H20" s="44">
        <v>1</v>
      </c>
      <c r="I20" s="45">
        <v>1</v>
      </c>
      <c r="J20" s="46">
        <v>1</v>
      </c>
      <c r="K20" s="44">
        <v>3</v>
      </c>
      <c r="L20" s="45">
        <v>2</v>
      </c>
      <c r="M20" s="46">
        <v>1</v>
      </c>
      <c r="N20" s="44">
        <v>3</v>
      </c>
      <c r="O20" s="45">
        <v>2</v>
      </c>
      <c r="P20" s="46">
        <v>1</v>
      </c>
      <c r="Q20" s="44">
        <v>3</v>
      </c>
      <c r="R20" s="45">
        <v>2</v>
      </c>
      <c r="S20" s="46">
        <v>1</v>
      </c>
      <c r="T20" s="50">
        <f t="shared" si="0"/>
        <v>1.6</v>
      </c>
    </row>
    <row r="21" spans="1:20" x14ac:dyDescent="0.5">
      <c r="A21" s="48">
        <f>ชื่อ!C13</f>
        <v>9</v>
      </c>
      <c r="B21" s="48">
        <f>ชื่อ!D13</f>
        <v>0</v>
      </c>
      <c r="C21" s="42">
        <f>ชื่อ!E13</f>
        <v>0</v>
      </c>
      <c r="D21" s="49">
        <f>ชื่อ!F13</f>
        <v>0</v>
      </c>
      <c r="E21" s="44">
        <v>3</v>
      </c>
      <c r="F21" s="45">
        <v>2</v>
      </c>
      <c r="G21" s="46">
        <v>1</v>
      </c>
      <c r="H21" s="44">
        <v>3</v>
      </c>
      <c r="I21" s="45">
        <v>2</v>
      </c>
      <c r="J21" s="46">
        <v>1</v>
      </c>
      <c r="K21" s="44">
        <v>2</v>
      </c>
      <c r="L21" s="45">
        <v>1</v>
      </c>
      <c r="M21" s="46">
        <v>2</v>
      </c>
      <c r="N21" s="44">
        <v>1</v>
      </c>
      <c r="O21" s="45">
        <v>1</v>
      </c>
      <c r="P21" s="46">
        <v>1</v>
      </c>
      <c r="Q21" s="44">
        <v>2</v>
      </c>
      <c r="R21" s="45">
        <v>2</v>
      </c>
      <c r="S21" s="46">
        <v>2</v>
      </c>
      <c r="T21" s="50">
        <f t="shared" si="0"/>
        <v>1.7333333333333334</v>
      </c>
    </row>
    <row r="22" spans="1:20" x14ac:dyDescent="0.5">
      <c r="A22" s="48">
        <f>ชื่อ!C14</f>
        <v>10</v>
      </c>
      <c r="B22" s="48">
        <f>ชื่อ!D14</f>
        <v>0</v>
      </c>
      <c r="C22" s="42">
        <f>ชื่อ!E14</f>
        <v>0</v>
      </c>
      <c r="D22" s="49">
        <f>ชื่อ!F14</f>
        <v>0</v>
      </c>
      <c r="E22" s="44">
        <v>3</v>
      </c>
      <c r="F22" s="45">
        <v>2</v>
      </c>
      <c r="G22" s="46">
        <v>1</v>
      </c>
      <c r="H22" s="44">
        <v>3</v>
      </c>
      <c r="I22" s="45">
        <v>2</v>
      </c>
      <c r="J22" s="46">
        <v>1</v>
      </c>
      <c r="K22" s="44">
        <v>3</v>
      </c>
      <c r="L22" s="45">
        <v>2</v>
      </c>
      <c r="M22" s="46">
        <v>1</v>
      </c>
      <c r="N22" s="44">
        <v>3</v>
      </c>
      <c r="O22" s="45">
        <v>2</v>
      </c>
      <c r="P22" s="46">
        <v>1</v>
      </c>
      <c r="Q22" s="44">
        <v>3</v>
      </c>
      <c r="R22" s="45">
        <v>2</v>
      </c>
      <c r="S22" s="46">
        <v>1</v>
      </c>
      <c r="T22" s="50">
        <f t="shared" si="0"/>
        <v>2</v>
      </c>
    </row>
    <row r="23" spans="1:20" x14ac:dyDescent="0.5">
      <c r="A23" s="48">
        <f>ชื่อ!C15</f>
        <v>11</v>
      </c>
      <c r="B23" s="48">
        <f>ชื่อ!D15</f>
        <v>0</v>
      </c>
      <c r="C23" s="42">
        <f>ชื่อ!E15</f>
        <v>0</v>
      </c>
      <c r="D23" s="49">
        <f>ชื่อ!F15</f>
        <v>0</v>
      </c>
      <c r="E23" s="44">
        <v>2</v>
      </c>
      <c r="F23" s="45">
        <v>2</v>
      </c>
      <c r="G23" s="46">
        <v>2</v>
      </c>
      <c r="H23" s="44">
        <v>2</v>
      </c>
      <c r="I23" s="45">
        <v>2</v>
      </c>
      <c r="J23" s="46">
        <v>2</v>
      </c>
      <c r="K23" s="44">
        <v>2</v>
      </c>
      <c r="L23" s="45">
        <v>2</v>
      </c>
      <c r="M23" s="46">
        <v>2</v>
      </c>
      <c r="N23" s="44">
        <v>2</v>
      </c>
      <c r="O23" s="45">
        <v>2</v>
      </c>
      <c r="P23" s="46">
        <v>2</v>
      </c>
      <c r="Q23" s="44">
        <v>3</v>
      </c>
      <c r="R23" s="45">
        <v>2</v>
      </c>
      <c r="S23" s="46">
        <v>1</v>
      </c>
      <c r="T23" s="50">
        <f t="shared" si="0"/>
        <v>2</v>
      </c>
    </row>
    <row r="24" spans="1:20" x14ac:dyDescent="0.5">
      <c r="A24" s="48">
        <f>ชื่อ!C16</f>
        <v>12</v>
      </c>
      <c r="B24" s="48">
        <f>ชื่อ!D16</f>
        <v>0</v>
      </c>
      <c r="C24" s="42">
        <f>ชื่อ!E16</f>
        <v>0</v>
      </c>
      <c r="D24" s="49">
        <f>ชื่อ!F16</f>
        <v>0</v>
      </c>
      <c r="E24" s="44">
        <v>3</v>
      </c>
      <c r="F24" s="45">
        <v>3</v>
      </c>
      <c r="G24" s="46">
        <v>3</v>
      </c>
      <c r="H24" s="44">
        <v>3</v>
      </c>
      <c r="I24" s="45">
        <v>3</v>
      </c>
      <c r="J24" s="46">
        <v>3</v>
      </c>
      <c r="K24" s="44">
        <v>3</v>
      </c>
      <c r="L24" s="45">
        <v>3</v>
      </c>
      <c r="M24" s="46">
        <v>3</v>
      </c>
      <c r="N24" s="44">
        <v>3</v>
      </c>
      <c r="O24" s="45">
        <v>3</v>
      </c>
      <c r="P24" s="46">
        <v>3</v>
      </c>
      <c r="Q24" s="44">
        <v>2</v>
      </c>
      <c r="R24" s="45">
        <v>2</v>
      </c>
      <c r="S24" s="46">
        <v>2</v>
      </c>
      <c r="T24" s="50">
        <f t="shared" si="0"/>
        <v>2.8</v>
      </c>
    </row>
    <row r="25" spans="1:20" x14ac:dyDescent="0.5">
      <c r="A25" s="48">
        <f>ชื่อ!C17</f>
        <v>13</v>
      </c>
      <c r="B25" s="48">
        <f>ชื่อ!D17</f>
        <v>0</v>
      </c>
      <c r="C25" s="42">
        <f>ชื่อ!E17</f>
        <v>0</v>
      </c>
      <c r="D25" s="49">
        <f>ชื่อ!F17</f>
        <v>0</v>
      </c>
      <c r="E25" s="44">
        <v>3</v>
      </c>
      <c r="F25" s="45">
        <v>3</v>
      </c>
      <c r="G25" s="46">
        <v>3</v>
      </c>
      <c r="H25" s="44">
        <v>3</v>
      </c>
      <c r="I25" s="45">
        <v>3</v>
      </c>
      <c r="J25" s="46">
        <v>1</v>
      </c>
      <c r="K25" s="44">
        <v>3</v>
      </c>
      <c r="L25" s="45">
        <v>3</v>
      </c>
      <c r="M25" s="46">
        <v>3</v>
      </c>
      <c r="N25" s="44">
        <v>3</v>
      </c>
      <c r="O25" s="45">
        <v>3</v>
      </c>
      <c r="P25" s="46">
        <v>3</v>
      </c>
      <c r="Q25" s="44">
        <v>3</v>
      </c>
      <c r="R25" s="45">
        <v>2</v>
      </c>
      <c r="S25" s="46">
        <v>1</v>
      </c>
      <c r="T25" s="50">
        <f t="shared" si="0"/>
        <v>2.6666666666666665</v>
      </c>
    </row>
    <row r="26" spans="1:20" x14ac:dyDescent="0.5">
      <c r="A26" s="48">
        <f>ชื่อ!C18</f>
        <v>14</v>
      </c>
      <c r="B26" s="48">
        <f>ชื่อ!D18</f>
        <v>0</v>
      </c>
      <c r="C26" s="42">
        <f>ชื่อ!E18</f>
        <v>0</v>
      </c>
      <c r="D26" s="49">
        <f>ชื่อ!F18</f>
        <v>0</v>
      </c>
      <c r="E26" s="44">
        <v>2</v>
      </c>
      <c r="F26" s="45">
        <v>3</v>
      </c>
      <c r="G26" s="46">
        <v>3</v>
      </c>
      <c r="H26" s="44">
        <v>3</v>
      </c>
      <c r="I26" s="45">
        <v>3</v>
      </c>
      <c r="J26" s="46">
        <v>2</v>
      </c>
      <c r="K26" s="44">
        <v>3</v>
      </c>
      <c r="L26" s="45">
        <v>3</v>
      </c>
      <c r="M26" s="46">
        <v>3</v>
      </c>
      <c r="N26" s="44">
        <v>3</v>
      </c>
      <c r="O26" s="45">
        <v>3</v>
      </c>
      <c r="P26" s="46">
        <v>3</v>
      </c>
      <c r="Q26" s="44">
        <v>3</v>
      </c>
      <c r="R26" s="45">
        <v>2</v>
      </c>
      <c r="S26" s="46">
        <v>1</v>
      </c>
      <c r="T26" s="50">
        <f t="shared" si="0"/>
        <v>2.6666666666666665</v>
      </c>
    </row>
    <row r="27" spans="1:20" x14ac:dyDescent="0.5">
      <c r="A27" s="48">
        <f>ชื่อ!C19</f>
        <v>15</v>
      </c>
      <c r="B27" s="48">
        <f>ชื่อ!D19</f>
        <v>0</v>
      </c>
      <c r="C27" s="42">
        <f>ชื่อ!E19</f>
        <v>0</v>
      </c>
      <c r="D27" s="49">
        <f>ชื่อ!F19</f>
        <v>0</v>
      </c>
      <c r="E27" s="44">
        <v>3</v>
      </c>
      <c r="F27" s="45">
        <v>3</v>
      </c>
      <c r="G27" s="46">
        <v>3</v>
      </c>
      <c r="H27" s="44">
        <v>3</v>
      </c>
      <c r="I27" s="45">
        <v>3</v>
      </c>
      <c r="J27" s="46">
        <v>1</v>
      </c>
      <c r="K27" s="44">
        <v>3</v>
      </c>
      <c r="L27" s="45">
        <v>3</v>
      </c>
      <c r="M27" s="46">
        <v>3</v>
      </c>
      <c r="N27" s="44">
        <v>3</v>
      </c>
      <c r="O27" s="45">
        <v>3</v>
      </c>
      <c r="P27" s="46">
        <v>3</v>
      </c>
      <c r="Q27" s="44">
        <v>2</v>
      </c>
      <c r="R27" s="45">
        <v>2</v>
      </c>
      <c r="S27" s="46">
        <v>2</v>
      </c>
      <c r="T27" s="50">
        <f t="shared" si="0"/>
        <v>2.6666666666666665</v>
      </c>
    </row>
    <row r="28" spans="1:20" x14ac:dyDescent="0.5">
      <c r="A28" s="48">
        <f>ชื่อ!C20</f>
        <v>16</v>
      </c>
      <c r="B28" s="48">
        <f>ชื่อ!D20</f>
        <v>0</v>
      </c>
      <c r="C28" s="42">
        <f>ชื่อ!E20</f>
        <v>0</v>
      </c>
      <c r="D28" s="49">
        <f>ชื่อ!F20</f>
        <v>0</v>
      </c>
      <c r="E28" s="44">
        <v>3</v>
      </c>
      <c r="F28" s="45">
        <v>3</v>
      </c>
      <c r="G28" s="46">
        <v>1</v>
      </c>
      <c r="H28" s="44">
        <v>3</v>
      </c>
      <c r="I28" s="45">
        <v>2</v>
      </c>
      <c r="J28" s="46">
        <v>1</v>
      </c>
      <c r="K28" s="44">
        <v>2</v>
      </c>
      <c r="L28" s="45">
        <v>2</v>
      </c>
      <c r="M28" s="46">
        <v>2</v>
      </c>
      <c r="N28" s="44">
        <v>2</v>
      </c>
      <c r="O28" s="45">
        <v>2</v>
      </c>
      <c r="P28" s="46">
        <v>2</v>
      </c>
      <c r="Q28" s="44">
        <v>3</v>
      </c>
      <c r="R28" s="45">
        <v>2</v>
      </c>
      <c r="S28" s="46">
        <v>1</v>
      </c>
      <c r="T28" s="50">
        <f t="shared" si="0"/>
        <v>2.0666666666666669</v>
      </c>
    </row>
    <row r="29" spans="1:20" x14ac:dyDescent="0.5">
      <c r="A29" s="48">
        <f>ชื่อ!C21</f>
        <v>17</v>
      </c>
      <c r="B29" s="48">
        <f>ชื่อ!D21</f>
        <v>0</v>
      </c>
      <c r="C29" s="42">
        <f>ชื่อ!E21</f>
        <v>0</v>
      </c>
      <c r="D29" s="49">
        <f>ชื่อ!F21</f>
        <v>0</v>
      </c>
      <c r="E29" s="44">
        <v>2</v>
      </c>
      <c r="F29" s="45">
        <v>2</v>
      </c>
      <c r="G29" s="46">
        <v>2</v>
      </c>
      <c r="H29" s="44">
        <v>2</v>
      </c>
      <c r="I29" s="45">
        <v>2</v>
      </c>
      <c r="J29" s="46">
        <v>2</v>
      </c>
      <c r="K29" s="44">
        <v>3</v>
      </c>
      <c r="L29" s="45">
        <v>2</v>
      </c>
      <c r="M29" s="46">
        <v>1</v>
      </c>
      <c r="N29" s="44">
        <v>3</v>
      </c>
      <c r="O29" s="45">
        <v>2</v>
      </c>
      <c r="P29" s="46">
        <v>1</v>
      </c>
      <c r="Q29" s="44">
        <v>3</v>
      </c>
      <c r="R29" s="45">
        <v>2</v>
      </c>
      <c r="S29" s="46">
        <v>1</v>
      </c>
      <c r="T29" s="50">
        <f t="shared" si="0"/>
        <v>2</v>
      </c>
    </row>
    <row r="30" spans="1:20" x14ac:dyDescent="0.5">
      <c r="A30" s="48">
        <f>ชื่อ!C22</f>
        <v>18</v>
      </c>
      <c r="B30" s="48">
        <f>ชื่อ!D22</f>
        <v>0</v>
      </c>
      <c r="C30" s="42">
        <f>ชื่อ!E22</f>
        <v>0</v>
      </c>
      <c r="D30" s="49">
        <f>ชื่อ!F22</f>
        <v>0</v>
      </c>
      <c r="E30" s="44">
        <v>3</v>
      </c>
      <c r="F30" s="45">
        <v>2</v>
      </c>
      <c r="G30" s="46">
        <v>1</v>
      </c>
      <c r="H30" s="44">
        <v>3</v>
      </c>
      <c r="I30" s="45">
        <v>2</v>
      </c>
      <c r="J30" s="46">
        <v>1</v>
      </c>
      <c r="K30" s="44">
        <v>3</v>
      </c>
      <c r="L30" s="45">
        <v>2</v>
      </c>
      <c r="M30" s="46">
        <v>1</v>
      </c>
      <c r="N30" s="44">
        <v>3</v>
      </c>
      <c r="O30" s="45">
        <v>2</v>
      </c>
      <c r="P30" s="46">
        <v>1</v>
      </c>
      <c r="Q30" s="44">
        <v>2</v>
      </c>
      <c r="R30" s="45">
        <v>2</v>
      </c>
      <c r="S30" s="46">
        <v>2</v>
      </c>
      <c r="T30" s="50">
        <f t="shared" si="0"/>
        <v>2</v>
      </c>
    </row>
    <row r="31" spans="1:20" x14ac:dyDescent="0.5">
      <c r="A31" s="48">
        <f>ชื่อ!C23</f>
        <v>19</v>
      </c>
      <c r="B31" s="48">
        <f>ชื่อ!D23</f>
        <v>0</v>
      </c>
      <c r="C31" s="42">
        <f>ชื่อ!E23</f>
        <v>0</v>
      </c>
      <c r="D31" s="49">
        <f>ชื่อ!F23</f>
        <v>0</v>
      </c>
      <c r="E31" s="44">
        <v>3</v>
      </c>
      <c r="F31" s="45">
        <v>2</v>
      </c>
      <c r="G31" s="46">
        <v>1</v>
      </c>
      <c r="H31" s="44">
        <v>3</v>
      </c>
      <c r="I31" s="45">
        <v>2</v>
      </c>
      <c r="J31" s="46">
        <v>1</v>
      </c>
      <c r="K31" s="44">
        <v>2</v>
      </c>
      <c r="L31" s="45">
        <v>2</v>
      </c>
      <c r="M31" s="46">
        <v>2</v>
      </c>
      <c r="N31" s="44">
        <v>2</v>
      </c>
      <c r="O31" s="45">
        <v>2</v>
      </c>
      <c r="P31" s="46">
        <v>2</v>
      </c>
      <c r="Q31" s="44">
        <v>1</v>
      </c>
      <c r="R31" s="45">
        <v>1</v>
      </c>
      <c r="S31" s="46">
        <v>1</v>
      </c>
      <c r="T31" s="50">
        <f t="shared" si="0"/>
        <v>1.8</v>
      </c>
    </row>
    <row r="32" spans="1:20" x14ac:dyDescent="0.5">
      <c r="A32" s="48">
        <f>ชื่อ!C24</f>
        <v>20</v>
      </c>
      <c r="B32" s="48">
        <f>ชื่อ!D24</f>
        <v>0</v>
      </c>
      <c r="C32" s="42">
        <f>ชื่อ!E24</f>
        <v>0</v>
      </c>
      <c r="D32" s="49">
        <f>ชื่อ!F24</f>
        <v>0</v>
      </c>
      <c r="E32" s="44">
        <v>3</v>
      </c>
      <c r="F32" s="45">
        <v>2</v>
      </c>
      <c r="G32" s="46">
        <v>1</v>
      </c>
      <c r="H32" s="44">
        <v>3</v>
      </c>
      <c r="I32" s="45">
        <v>2</v>
      </c>
      <c r="J32" s="46">
        <v>1</v>
      </c>
      <c r="K32" s="44">
        <v>1</v>
      </c>
      <c r="L32" s="45">
        <v>1</v>
      </c>
      <c r="M32" s="46">
        <v>1</v>
      </c>
      <c r="N32" s="44">
        <v>1</v>
      </c>
      <c r="O32" s="45">
        <v>1</v>
      </c>
      <c r="P32" s="46">
        <v>1</v>
      </c>
      <c r="Q32" s="44">
        <v>3</v>
      </c>
      <c r="R32" s="45">
        <v>2</v>
      </c>
      <c r="S32" s="46">
        <v>1</v>
      </c>
      <c r="T32" s="50">
        <f t="shared" si="0"/>
        <v>1.6</v>
      </c>
    </row>
    <row r="33" spans="1:20" x14ac:dyDescent="0.5">
      <c r="A33" s="48">
        <f>ชื่อ!C25</f>
        <v>21</v>
      </c>
      <c r="B33" s="48">
        <f>ชื่อ!D25</f>
        <v>0</v>
      </c>
      <c r="C33" s="42">
        <f>ชื่อ!E25</f>
        <v>0</v>
      </c>
      <c r="D33" s="49">
        <f>ชื่อ!F25</f>
        <v>0</v>
      </c>
      <c r="E33" s="44">
        <v>1</v>
      </c>
      <c r="F33" s="45">
        <v>1</v>
      </c>
      <c r="G33" s="46">
        <v>1</v>
      </c>
      <c r="H33" s="44">
        <v>1</v>
      </c>
      <c r="I33" s="45">
        <v>1</v>
      </c>
      <c r="J33" s="46">
        <v>1</v>
      </c>
      <c r="K33" s="44">
        <v>1</v>
      </c>
      <c r="L33" s="45">
        <v>1</v>
      </c>
      <c r="M33" s="46">
        <v>1</v>
      </c>
      <c r="N33" s="44">
        <v>1</v>
      </c>
      <c r="O33" s="45">
        <v>1</v>
      </c>
      <c r="P33" s="46">
        <v>1</v>
      </c>
      <c r="Q33" s="44">
        <v>1</v>
      </c>
      <c r="R33" s="45">
        <v>1</v>
      </c>
      <c r="S33" s="46">
        <v>1</v>
      </c>
      <c r="T33" s="50">
        <f t="shared" si="0"/>
        <v>1</v>
      </c>
    </row>
    <row r="34" spans="1:20" x14ac:dyDescent="0.5">
      <c r="A34" s="48">
        <f>ชื่อ!C26</f>
        <v>22</v>
      </c>
      <c r="B34" s="48">
        <f>ชื่อ!D26</f>
        <v>0</v>
      </c>
      <c r="C34" s="42">
        <f>ชื่อ!E26</f>
        <v>0</v>
      </c>
      <c r="D34" s="49">
        <f>ชื่อ!F26</f>
        <v>0</v>
      </c>
      <c r="E34" s="44">
        <v>3</v>
      </c>
      <c r="F34" s="45">
        <v>2</v>
      </c>
      <c r="G34" s="46">
        <v>1</v>
      </c>
      <c r="H34" s="44">
        <v>3</v>
      </c>
      <c r="I34" s="45">
        <v>2</v>
      </c>
      <c r="J34" s="46">
        <v>1</v>
      </c>
      <c r="K34" s="44">
        <v>2</v>
      </c>
      <c r="L34" s="45">
        <v>2</v>
      </c>
      <c r="M34" s="46">
        <v>2</v>
      </c>
      <c r="N34" s="44">
        <v>2</v>
      </c>
      <c r="O34" s="45">
        <v>2</v>
      </c>
      <c r="P34" s="46">
        <v>2</v>
      </c>
      <c r="Q34" s="44">
        <v>3</v>
      </c>
      <c r="R34" s="45">
        <v>2</v>
      </c>
      <c r="S34" s="46">
        <v>1</v>
      </c>
      <c r="T34" s="50">
        <f t="shared" si="0"/>
        <v>2</v>
      </c>
    </row>
    <row r="35" spans="1:20" x14ac:dyDescent="0.5">
      <c r="A35" s="48">
        <f>ชื่อ!C27</f>
        <v>23</v>
      </c>
      <c r="B35" s="48">
        <f>ชื่อ!D27</f>
        <v>0</v>
      </c>
      <c r="C35" s="42">
        <f>ชื่อ!E27</f>
        <v>0</v>
      </c>
      <c r="D35" s="49">
        <f>ชื่อ!F27</f>
        <v>0</v>
      </c>
      <c r="E35" s="44">
        <v>3</v>
      </c>
      <c r="F35" s="45">
        <v>2</v>
      </c>
      <c r="G35" s="46">
        <v>1</v>
      </c>
      <c r="H35" s="44">
        <v>3</v>
      </c>
      <c r="I35" s="45">
        <v>2</v>
      </c>
      <c r="J35" s="46">
        <v>1</v>
      </c>
      <c r="K35" s="44">
        <v>1</v>
      </c>
      <c r="L35" s="45">
        <v>1</v>
      </c>
      <c r="M35" s="46">
        <v>1</v>
      </c>
      <c r="N35" s="44">
        <v>1</v>
      </c>
      <c r="O35" s="45">
        <v>2</v>
      </c>
      <c r="P35" s="46">
        <v>1</v>
      </c>
      <c r="Q35" s="44">
        <v>3</v>
      </c>
      <c r="R35" s="45">
        <v>2</v>
      </c>
      <c r="S35" s="46">
        <v>1</v>
      </c>
      <c r="T35" s="50">
        <f t="shared" si="0"/>
        <v>1.6666666666666667</v>
      </c>
    </row>
    <row r="36" spans="1:20" x14ac:dyDescent="0.5">
      <c r="A36" s="48">
        <f>ชื่อ!C28</f>
        <v>24</v>
      </c>
      <c r="B36" s="48">
        <f>ชื่อ!D28</f>
        <v>0</v>
      </c>
      <c r="C36" s="42">
        <f>ชื่อ!E28</f>
        <v>0</v>
      </c>
      <c r="D36" s="49">
        <f>ชื่อ!F28</f>
        <v>0</v>
      </c>
      <c r="E36" s="44">
        <v>3</v>
      </c>
      <c r="F36" s="45">
        <v>2</v>
      </c>
      <c r="G36" s="46">
        <v>1</v>
      </c>
      <c r="H36" s="44">
        <v>3</v>
      </c>
      <c r="I36" s="45">
        <v>2</v>
      </c>
      <c r="J36" s="46">
        <v>1</v>
      </c>
      <c r="K36" s="44">
        <v>3</v>
      </c>
      <c r="L36" s="45">
        <v>2</v>
      </c>
      <c r="M36" s="46">
        <v>1</v>
      </c>
      <c r="N36" s="44">
        <v>3</v>
      </c>
      <c r="O36" s="45">
        <v>2</v>
      </c>
      <c r="P36" s="46">
        <v>1</v>
      </c>
      <c r="Q36" s="44">
        <v>2</v>
      </c>
      <c r="R36" s="45">
        <v>2</v>
      </c>
      <c r="S36" s="46">
        <v>2</v>
      </c>
      <c r="T36" s="50">
        <f t="shared" si="0"/>
        <v>2</v>
      </c>
    </row>
    <row r="37" spans="1:20" x14ac:dyDescent="0.5">
      <c r="A37" s="48">
        <f>ชื่อ!C29</f>
        <v>25</v>
      </c>
      <c r="B37" s="48">
        <f>ชื่อ!D29</f>
        <v>0</v>
      </c>
      <c r="C37" s="42">
        <f>ชื่อ!E29</f>
        <v>0</v>
      </c>
      <c r="D37" s="49">
        <f>ชื่อ!F29</f>
        <v>0</v>
      </c>
      <c r="E37" s="44">
        <v>3</v>
      </c>
      <c r="F37" s="45">
        <v>2</v>
      </c>
      <c r="G37" s="46">
        <v>1</v>
      </c>
      <c r="H37" s="44">
        <v>3</v>
      </c>
      <c r="I37" s="45">
        <v>2</v>
      </c>
      <c r="J37" s="46">
        <v>1</v>
      </c>
      <c r="K37" s="44">
        <v>2</v>
      </c>
      <c r="L37" s="45">
        <v>2</v>
      </c>
      <c r="M37" s="46">
        <v>2</v>
      </c>
      <c r="N37" s="44">
        <v>2</v>
      </c>
      <c r="O37" s="45">
        <v>2</v>
      </c>
      <c r="P37" s="46">
        <v>2</v>
      </c>
      <c r="Q37" s="44">
        <v>3</v>
      </c>
      <c r="R37" s="45">
        <v>2</v>
      </c>
      <c r="S37" s="46">
        <v>1</v>
      </c>
      <c r="T37" s="50">
        <f t="shared" si="0"/>
        <v>2</v>
      </c>
    </row>
    <row r="38" spans="1:20" x14ac:dyDescent="0.5">
      <c r="A38" s="48">
        <f>ชื่อ!C30</f>
        <v>26</v>
      </c>
      <c r="B38" s="48">
        <f>ชื่อ!D30</f>
        <v>0</v>
      </c>
      <c r="C38" s="42">
        <f>ชื่อ!E30</f>
        <v>0</v>
      </c>
      <c r="D38" s="49">
        <f>ชื่อ!F30</f>
        <v>0</v>
      </c>
      <c r="E38" s="44">
        <v>1</v>
      </c>
      <c r="F38" s="45">
        <v>1</v>
      </c>
      <c r="G38" s="46">
        <v>1</v>
      </c>
      <c r="H38" s="44">
        <v>1</v>
      </c>
      <c r="I38" s="45">
        <v>1</v>
      </c>
      <c r="J38" s="46">
        <v>1</v>
      </c>
      <c r="K38" s="44">
        <v>1</v>
      </c>
      <c r="L38" s="45">
        <v>1</v>
      </c>
      <c r="M38" s="46">
        <v>1</v>
      </c>
      <c r="N38" s="44">
        <v>1</v>
      </c>
      <c r="O38" s="45">
        <v>1</v>
      </c>
      <c r="P38" s="46">
        <v>1</v>
      </c>
      <c r="Q38" s="44">
        <v>3</v>
      </c>
      <c r="R38" s="45">
        <v>2</v>
      </c>
      <c r="S38" s="46">
        <v>1</v>
      </c>
      <c r="T38" s="50">
        <f t="shared" si="0"/>
        <v>1.2</v>
      </c>
    </row>
    <row r="39" spans="1:20" x14ac:dyDescent="0.5">
      <c r="A39" s="48">
        <f>ชื่อ!C31</f>
        <v>27</v>
      </c>
      <c r="B39" s="48">
        <f>ชื่อ!D31</f>
        <v>0</v>
      </c>
      <c r="C39" s="42">
        <f>ชื่อ!E31</f>
        <v>0</v>
      </c>
      <c r="D39" s="49">
        <f>ชื่อ!F31</f>
        <v>0</v>
      </c>
      <c r="E39" s="44">
        <v>3</v>
      </c>
      <c r="F39" s="45">
        <v>1</v>
      </c>
      <c r="G39" s="46">
        <v>1</v>
      </c>
      <c r="H39" s="44">
        <v>2</v>
      </c>
      <c r="I39" s="45">
        <v>2</v>
      </c>
      <c r="J39" s="46">
        <v>2</v>
      </c>
      <c r="K39" s="44">
        <v>3</v>
      </c>
      <c r="L39" s="45">
        <v>2</v>
      </c>
      <c r="M39" s="46">
        <v>1</v>
      </c>
      <c r="N39" s="44">
        <v>3</v>
      </c>
      <c r="O39" s="45">
        <v>2</v>
      </c>
      <c r="P39" s="46">
        <v>1</v>
      </c>
      <c r="Q39" s="44">
        <v>3</v>
      </c>
      <c r="R39" s="45">
        <v>2</v>
      </c>
      <c r="S39" s="46">
        <v>1</v>
      </c>
      <c r="T39" s="50">
        <f t="shared" si="0"/>
        <v>1.9333333333333333</v>
      </c>
    </row>
    <row r="40" spans="1:20" x14ac:dyDescent="0.5">
      <c r="A40" s="48">
        <f>ชื่อ!C32</f>
        <v>28</v>
      </c>
      <c r="B40" s="48">
        <f>ชื่อ!D32</f>
        <v>0</v>
      </c>
      <c r="C40" s="42">
        <f>ชื่อ!E32</f>
        <v>0</v>
      </c>
      <c r="D40" s="49">
        <f>ชื่อ!F32</f>
        <v>0</v>
      </c>
      <c r="E40" s="44">
        <v>3</v>
      </c>
      <c r="F40" s="45">
        <v>1</v>
      </c>
      <c r="G40" s="46">
        <v>1</v>
      </c>
      <c r="H40" s="44"/>
      <c r="I40" s="45"/>
      <c r="J40" s="46"/>
      <c r="K40" s="44"/>
      <c r="L40" s="45"/>
      <c r="M40" s="46"/>
      <c r="N40" s="44"/>
      <c r="O40" s="45"/>
      <c r="P40" s="46"/>
      <c r="Q40" s="44"/>
      <c r="R40" s="45"/>
      <c r="S40" s="46"/>
      <c r="T40" s="50">
        <f t="shared" si="0"/>
        <v>1.6666666666666667</v>
      </c>
    </row>
    <row r="41" spans="1:20" x14ac:dyDescent="0.5">
      <c r="A41" s="48">
        <f>ชื่อ!C33</f>
        <v>29</v>
      </c>
      <c r="B41" s="48">
        <f>ชื่อ!D33</f>
        <v>0</v>
      </c>
      <c r="C41" s="42">
        <f>ชื่อ!E33</f>
        <v>0</v>
      </c>
      <c r="D41" s="49">
        <f>ชื่อ!F33</f>
        <v>0</v>
      </c>
      <c r="E41" s="44">
        <v>3</v>
      </c>
      <c r="F41" s="45">
        <v>1</v>
      </c>
      <c r="G41" s="46">
        <v>1</v>
      </c>
      <c r="H41" s="44"/>
      <c r="I41" s="45"/>
      <c r="J41" s="46"/>
      <c r="K41" s="44"/>
      <c r="L41" s="45"/>
      <c r="M41" s="46"/>
      <c r="N41" s="44"/>
      <c r="O41" s="45"/>
      <c r="P41" s="46"/>
      <c r="Q41" s="44"/>
      <c r="R41" s="45"/>
      <c r="S41" s="46"/>
      <c r="T41" s="50">
        <f t="shared" si="0"/>
        <v>1.6666666666666667</v>
      </c>
    </row>
    <row r="42" spans="1:20" x14ac:dyDescent="0.5">
      <c r="A42" s="48">
        <f>ชื่อ!C34</f>
        <v>30</v>
      </c>
      <c r="B42" s="48">
        <f>ชื่อ!D34</f>
        <v>0</v>
      </c>
      <c r="C42" s="42">
        <f>ชื่อ!E34</f>
        <v>0</v>
      </c>
      <c r="D42" s="49">
        <f>ชื่อ!F34</f>
        <v>0</v>
      </c>
      <c r="E42" s="44">
        <v>3</v>
      </c>
      <c r="F42" s="45">
        <v>1</v>
      </c>
      <c r="G42" s="46">
        <v>1</v>
      </c>
      <c r="H42" s="44"/>
      <c r="I42" s="45"/>
      <c r="J42" s="46"/>
      <c r="K42" s="44"/>
      <c r="L42" s="45"/>
      <c r="M42" s="46"/>
      <c r="N42" s="44"/>
      <c r="O42" s="45"/>
      <c r="P42" s="46"/>
      <c r="Q42" s="44"/>
      <c r="R42" s="45"/>
      <c r="S42" s="46"/>
      <c r="T42" s="50">
        <f t="shared" si="0"/>
        <v>1.6666666666666667</v>
      </c>
    </row>
    <row r="43" spans="1:20" x14ac:dyDescent="0.5">
      <c r="A43" s="48">
        <f>ชื่อ!C35</f>
        <v>31</v>
      </c>
      <c r="B43" s="48">
        <f>ชื่อ!D35</f>
        <v>0</v>
      </c>
      <c r="C43" s="42">
        <f>ชื่อ!E35</f>
        <v>0</v>
      </c>
      <c r="D43" s="49">
        <f>ชื่อ!F35</f>
        <v>0</v>
      </c>
      <c r="E43" s="44">
        <v>3</v>
      </c>
      <c r="F43" s="45">
        <v>1</v>
      </c>
      <c r="G43" s="46">
        <v>1</v>
      </c>
      <c r="H43" s="44"/>
      <c r="I43" s="45"/>
      <c r="J43" s="46"/>
      <c r="K43" s="44"/>
      <c r="L43" s="45"/>
      <c r="M43" s="46"/>
      <c r="N43" s="44"/>
      <c r="O43" s="45"/>
      <c r="P43" s="46"/>
      <c r="Q43" s="44"/>
      <c r="R43" s="45"/>
      <c r="S43" s="46"/>
      <c r="T43" s="50">
        <f t="shared" si="0"/>
        <v>1.6666666666666667</v>
      </c>
    </row>
    <row r="44" spans="1:20" x14ac:dyDescent="0.5">
      <c r="A44" s="48">
        <f>ชื่อ!C36</f>
        <v>0</v>
      </c>
      <c r="B44" s="48">
        <f>ชื่อ!D36</f>
        <v>0</v>
      </c>
      <c r="C44" s="42">
        <f>ชื่อ!E36</f>
        <v>0</v>
      </c>
      <c r="D44" s="49">
        <f>ชื่อ!F36</f>
        <v>0</v>
      </c>
      <c r="E44" s="44"/>
      <c r="F44" s="45"/>
      <c r="G44" s="46"/>
      <c r="H44" s="44"/>
      <c r="I44" s="45"/>
      <c r="J44" s="46"/>
      <c r="K44" s="44"/>
      <c r="L44" s="45"/>
      <c r="M44" s="46"/>
      <c r="N44" s="44"/>
      <c r="O44" s="45"/>
      <c r="P44" s="46"/>
      <c r="Q44" s="44"/>
      <c r="R44" s="45"/>
      <c r="S44" s="46"/>
      <c r="T44" s="50" t="e">
        <f t="shared" si="0"/>
        <v>#DIV/0!</v>
      </c>
    </row>
    <row r="45" spans="1:20" x14ac:dyDescent="0.5">
      <c r="A45" s="48">
        <f>ชื่อ!C37</f>
        <v>0</v>
      </c>
      <c r="B45" s="48">
        <f>ชื่อ!D37</f>
        <v>0</v>
      </c>
      <c r="C45" s="42">
        <f>ชื่อ!E37</f>
        <v>0</v>
      </c>
      <c r="D45" s="49">
        <f>ชื่อ!F37</f>
        <v>0</v>
      </c>
      <c r="E45" s="44"/>
      <c r="F45" s="45"/>
      <c r="G45" s="46"/>
      <c r="H45" s="44"/>
      <c r="I45" s="45"/>
      <c r="J45" s="46"/>
      <c r="K45" s="44"/>
      <c r="L45" s="45"/>
      <c r="M45" s="46"/>
      <c r="N45" s="44"/>
      <c r="O45" s="45"/>
      <c r="P45" s="46"/>
      <c r="Q45" s="44"/>
      <c r="R45" s="45"/>
      <c r="S45" s="46"/>
      <c r="T45" s="50" t="e">
        <f t="shared" si="0"/>
        <v>#DIV/0!</v>
      </c>
    </row>
    <row r="46" spans="1:20" x14ac:dyDescent="0.5">
      <c r="A46" s="48">
        <f>ชื่อ!C38</f>
        <v>0</v>
      </c>
      <c r="B46" s="48">
        <f>ชื่อ!D38</f>
        <v>0</v>
      </c>
      <c r="C46" s="42">
        <f>ชื่อ!E38</f>
        <v>0</v>
      </c>
      <c r="D46" s="49">
        <f>ชื่อ!F38</f>
        <v>0</v>
      </c>
      <c r="E46" s="44"/>
      <c r="F46" s="45"/>
      <c r="G46" s="46"/>
      <c r="H46" s="44"/>
      <c r="I46" s="45"/>
      <c r="J46" s="46"/>
      <c r="K46" s="44"/>
      <c r="L46" s="45"/>
      <c r="M46" s="46"/>
      <c r="N46" s="44"/>
      <c r="O46" s="45"/>
      <c r="P46" s="46"/>
      <c r="Q46" s="44"/>
      <c r="R46" s="45"/>
      <c r="S46" s="46"/>
      <c r="T46" s="50" t="e">
        <f t="shared" si="0"/>
        <v>#DIV/0!</v>
      </c>
    </row>
    <row r="47" spans="1:20" x14ac:dyDescent="0.5">
      <c r="A47" s="48">
        <f>ชื่อ!C39</f>
        <v>0</v>
      </c>
      <c r="B47" s="48">
        <f>ชื่อ!D39</f>
        <v>0</v>
      </c>
      <c r="C47" s="42">
        <f>ชื่อ!E39</f>
        <v>0</v>
      </c>
      <c r="D47" s="49">
        <f>ชื่อ!F39</f>
        <v>0</v>
      </c>
      <c r="E47" s="51"/>
      <c r="F47" s="45"/>
      <c r="G47" s="46"/>
      <c r="H47" s="44"/>
      <c r="I47" s="45"/>
      <c r="J47" s="46"/>
      <c r="K47" s="44"/>
      <c r="L47" s="45"/>
      <c r="M47" s="46"/>
      <c r="N47" s="44"/>
      <c r="O47" s="45"/>
      <c r="P47" s="46"/>
      <c r="Q47" s="44"/>
      <c r="R47" s="45"/>
      <c r="S47" s="46"/>
      <c r="T47" s="50" t="e">
        <f t="shared" si="0"/>
        <v>#DIV/0!</v>
      </c>
    </row>
    <row r="48" spans="1:20" x14ac:dyDescent="0.5">
      <c r="A48" s="48">
        <f>ชื่อ!C40</f>
        <v>0</v>
      </c>
      <c r="B48" s="48">
        <f>ชื่อ!D40</f>
        <v>0</v>
      </c>
      <c r="C48" s="42">
        <f>ชื่อ!E40</f>
        <v>0</v>
      </c>
      <c r="D48" s="49">
        <f>ชื่อ!F40</f>
        <v>0</v>
      </c>
      <c r="E48" s="51"/>
      <c r="F48" s="45"/>
      <c r="G48" s="46"/>
      <c r="H48" s="44"/>
      <c r="I48" s="45"/>
      <c r="J48" s="46"/>
      <c r="K48" s="44"/>
      <c r="L48" s="45"/>
      <c r="M48" s="46"/>
      <c r="N48" s="44"/>
      <c r="O48" s="45"/>
      <c r="P48" s="46"/>
      <c r="Q48" s="44"/>
      <c r="R48" s="45"/>
      <c r="S48" s="46"/>
      <c r="T48" s="50" t="e">
        <f t="shared" si="0"/>
        <v>#DIV/0!</v>
      </c>
    </row>
    <row r="49" spans="1:20" x14ac:dyDescent="0.5">
      <c r="A49" s="48">
        <f>ชื่อ!C41</f>
        <v>0</v>
      </c>
      <c r="B49" s="48">
        <f>ชื่อ!D41</f>
        <v>0</v>
      </c>
      <c r="C49" s="42">
        <f>ชื่อ!E41</f>
        <v>0</v>
      </c>
      <c r="D49" s="49">
        <f>ชื่อ!F41</f>
        <v>0</v>
      </c>
      <c r="E49" s="51"/>
      <c r="F49" s="45"/>
      <c r="G49" s="46"/>
      <c r="H49" s="44"/>
      <c r="I49" s="45"/>
      <c r="J49" s="46"/>
      <c r="K49" s="44"/>
      <c r="L49" s="45"/>
      <c r="M49" s="46"/>
      <c r="N49" s="44"/>
      <c r="O49" s="45"/>
      <c r="P49" s="46"/>
      <c r="Q49" s="44"/>
      <c r="R49" s="45"/>
      <c r="S49" s="46"/>
      <c r="T49" s="50" t="e">
        <f t="shared" si="0"/>
        <v>#DIV/0!</v>
      </c>
    </row>
    <row r="50" spans="1:20" x14ac:dyDescent="0.5">
      <c r="A50" s="48">
        <f>ชื่อ!C42</f>
        <v>0</v>
      </c>
      <c r="B50" s="48">
        <f>ชื่อ!D42</f>
        <v>0</v>
      </c>
      <c r="C50" s="42">
        <f>ชื่อ!E42</f>
        <v>0</v>
      </c>
      <c r="D50" s="49">
        <f>ชื่อ!F42</f>
        <v>0</v>
      </c>
      <c r="E50" s="51"/>
      <c r="F50" s="45"/>
      <c r="G50" s="46"/>
      <c r="H50" s="44"/>
      <c r="I50" s="45"/>
      <c r="J50" s="46"/>
      <c r="K50" s="44"/>
      <c r="L50" s="45"/>
      <c r="M50" s="46"/>
      <c r="N50" s="44"/>
      <c r="O50" s="45"/>
      <c r="P50" s="46"/>
      <c r="Q50" s="44"/>
      <c r="R50" s="45"/>
      <c r="S50" s="46"/>
      <c r="T50" s="50" t="e">
        <f t="shared" si="0"/>
        <v>#DIV/0!</v>
      </c>
    </row>
    <row r="51" spans="1:20" x14ac:dyDescent="0.5">
      <c r="A51" s="48">
        <f>ชื่อ!C43</f>
        <v>0</v>
      </c>
      <c r="B51" s="48">
        <f>ชื่อ!D43</f>
        <v>0</v>
      </c>
      <c r="C51" s="42">
        <f>ชื่อ!E43</f>
        <v>0</v>
      </c>
      <c r="D51" s="49">
        <f>ชื่อ!F43</f>
        <v>0</v>
      </c>
      <c r="E51" s="51"/>
      <c r="F51" s="45"/>
      <c r="G51" s="46"/>
      <c r="H51" s="44"/>
      <c r="I51" s="45"/>
      <c r="J51" s="46"/>
      <c r="K51" s="44"/>
      <c r="L51" s="45"/>
      <c r="M51" s="46"/>
      <c r="N51" s="44"/>
      <c r="O51" s="45"/>
      <c r="P51" s="46"/>
      <c r="Q51" s="44"/>
      <c r="R51" s="45"/>
      <c r="S51" s="46"/>
      <c r="T51" s="50" t="e">
        <f t="shared" si="0"/>
        <v>#DIV/0!</v>
      </c>
    </row>
    <row r="52" spans="1:20" x14ac:dyDescent="0.5">
      <c r="A52" s="48">
        <f>ชื่อ!C44</f>
        <v>0</v>
      </c>
      <c r="B52" s="48">
        <f>ชื่อ!D44</f>
        <v>0</v>
      </c>
      <c r="C52" s="42">
        <f>ชื่อ!E44</f>
        <v>0</v>
      </c>
      <c r="D52" s="49">
        <f>ชื่อ!F44</f>
        <v>0</v>
      </c>
      <c r="E52" s="52"/>
      <c r="F52" s="53"/>
      <c r="G52" s="54"/>
      <c r="H52" s="55"/>
      <c r="I52" s="53"/>
      <c r="J52" s="54"/>
      <c r="K52" s="55"/>
      <c r="L52" s="53"/>
      <c r="M52" s="54"/>
      <c r="N52" s="55"/>
      <c r="O52" s="53"/>
      <c r="P52" s="54"/>
      <c r="Q52" s="55"/>
      <c r="R52" s="53"/>
      <c r="S52" s="54"/>
      <c r="T52" s="56" t="e">
        <f t="shared" si="0"/>
        <v>#DIV/0!</v>
      </c>
    </row>
    <row r="53" spans="1:20" x14ac:dyDescent="0.5">
      <c r="A53" s="36"/>
      <c r="B53" s="36"/>
      <c r="C53" s="130" t="s">
        <v>9</v>
      </c>
      <c r="D53" s="130"/>
      <c r="E53" s="39">
        <f>AVERAGE(E13:E52)</f>
        <v>2.5483870967741935</v>
      </c>
      <c r="F53" s="39">
        <f t="shared" ref="F53:S53" si="1">AVERAGE(F13:F52)</f>
        <v>1.935483870967742</v>
      </c>
      <c r="G53" s="39">
        <f t="shared" si="1"/>
        <v>1.4838709677419355</v>
      </c>
      <c r="H53" s="39">
        <f t="shared" si="1"/>
        <v>2.4074074074074074</v>
      </c>
      <c r="I53" s="39">
        <f t="shared" si="1"/>
        <v>2.0370370370370372</v>
      </c>
      <c r="J53" s="39">
        <f t="shared" si="1"/>
        <v>1.4074074074074074</v>
      </c>
      <c r="K53" s="39">
        <f t="shared" si="1"/>
        <v>2.3333333333333335</v>
      </c>
      <c r="L53" s="39">
        <f t="shared" si="1"/>
        <v>1.9259259259259258</v>
      </c>
      <c r="M53" s="39">
        <f t="shared" si="1"/>
        <v>1.5925925925925926</v>
      </c>
      <c r="N53" s="39">
        <f t="shared" si="1"/>
        <v>2.2962962962962963</v>
      </c>
      <c r="O53" s="39">
        <f t="shared" si="1"/>
        <v>1.962962962962963</v>
      </c>
      <c r="P53" s="39">
        <f t="shared" si="1"/>
        <v>1.5555555555555556</v>
      </c>
      <c r="Q53" s="39">
        <f t="shared" si="1"/>
        <v>2.5185185185185186</v>
      </c>
      <c r="R53" s="39">
        <f t="shared" si="1"/>
        <v>1.8888888888888888</v>
      </c>
      <c r="S53" s="39">
        <f t="shared" si="1"/>
        <v>1.2592592592592593</v>
      </c>
      <c r="T53" s="88"/>
    </row>
    <row r="55" spans="1:20" x14ac:dyDescent="0.5">
      <c r="C55" s="131" t="s">
        <v>13</v>
      </c>
      <c r="D55" s="131"/>
      <c r="E55" s="129" t="s">
        <v>37</v>
      </c>
      <c r="F55" s="129"/>
      <c r="G55" s="4">
        <f>COUNTIF(T13:T52,"&gt;=2.00")</f>
        <v>16</v>
      </c>
      <c r="H55" s="129" t="s">
        <v>38</v>
      </c>
      <c r="I55" s="129"/>
      <c r="J55" s="4">
        <f>COUNTIFS(T13:T52,"&lt;2.00",T13:T52,"&gt;1.49")</f>
        <v>13</v>
      </c>
      <c r="K55" s="129" t="s">
        <v>39</v>
      </c>
      <c r="L55" s="129"/>
      <c r="M55" s="129"/>
      <c r="N55" s="4">
        <f>COUNTIF(T13:T52,"&lt;1.50")</f>
        <v>2</v>
      </c>
      <c r="O55" s="129" t="s">
        <v>42</v>
      </c>
      <c r="P55" s="129"/>
      <c r="Q55" s="4">
        <f>SUM(N55,J55,G55)</f>
        <v>31</v>
      </c>
    </row>
  </sheetData>
  <mergeCells count="41">
    <mergeCell ref="P5:S5"/>
    <mergeCell ref="P6:T6"/>
    <mergeCell ref="P7:T7"/>
    <mergeCell ref="P8:T8"/>
    <mergeCell ref="H5:K5"/>
    <mergeCell ref="H6:K6"/>
    <mergeCell ref="H7:K7"/>
    <mergeCell ref="H8:K8"/>
    <mergeCell ref="L6:O6"/>
    <mergeCell ref="L7:O7"/>
    <mergeCell ref="L8:O8"/>
    <mergeCell ref="O55:P55"/>
    <mergeCell ref="C53:D53"/>
    <mergeCell ref="C55:D55"/>
    <mergeCell ref="E55:F55"/>
    <mergeCell ref="H55:I55"/>
    <mergeCell ref="K55:M55"/>
    <mergeCell ref="X3:Y3"/>
    <mergeCell ref="N11:P11"/>
    <mergeCell ref="A1:T1"/>
    <mergeCell ref="E11:G11"/>
    <mergeCell ref="H11:J11"/>
    <mergeCell ref="K11:M11"/>
    <mergeCell ref="A2:T2"/>
    <mergeCell ref="T10:T12"/>
    <mergeCell ref="A9:T9"/>
    <mergeCell ref="A4:T4"/>
    <mergeCell ref="A3:T3"/>
    <mergeCell ref="Q11:S11"/>
    <mergeCell ref="E10:S10"/>
    <mergeCell ref="A10:A12"/>
    <mergeCell ref="B10:B12"/>
    <mergeCell ref="C10:D12"/>
    <mergeCell ref="D5:F5"/>
    <mergeCell ref="D6:F6"/>
    <mergeCell ref="D7:F7"/>
    <mergeCell ref="D8:F8"/>
    <mergeCell ref="A5:C5"/>
    <mergeCell ref="A6:C6"/>
    <mergeCell ref="A7:C7"/>
    <mergeCell ref="A8:C8"/>
  </mergeCells>
  <pageMargins left="0.70866141732283472" right="0.70866141732283472" top="0.74803149606299213" bottom="0.74803149606299213" header="0.31496062992125984" footer="0.31496062992125984"/>
  <pageSetup paperSize="9" scale="96" orientation="landscape" horizontalDpi="4294967293" r:id="rId1"/>
  <colBreaks count="1" manualBreakCount="1">
    <brk id="2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45"/>
  <sheetViews>
    <sheetView zoomScale="98" zoomScaleNormal="98" workbookViewId="0">
      <selection activeCell="A5" sqref="A5:L5"/>
    </sheetView>
  </sheetViews>
  <sheetFormatPr defaultColWidth="8.85546875" defaultRowHeight="15.75" x14ac:dyDescent="0.25"/>
  <cols>
    <col min="1" max="1" width="6" style="89" customWidth="1"/>
    <col min="2" max="2" width="13.5703125" style="89" customWidth="1"/>
    <col min="3" max="4" width="8.85546875" style="89"/>
    <col min="5" max="11" width="6.85546875" style="89" customWidth="1"/>
    <col min="12" max="12" width="12" style="89" customWidth="1"/>
    <col min="13" max="16384" width="8.85546875" style="89"/>
  </cols>
  <sheetData>
    <row r="1" spans="1:18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8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8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8" ht="12.6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8" ht="18.75" x14ac:dyDescent="0.3">
      <c r="A5" s="152" t="s">
        <v>91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</row>
    <row r="6" spans="1:18" ht="18.75" x14ac:dyDescent="0.3">
      <c r="A6" s="152" t="str">
        <f>"สรุปผลการวิเคราะห์ผู้เรียนรายบุคคล  รหัสวิชา  " &amp; ชื่อ!I5 &amp;"  รายวิชา"&amp;ชื่อ!I6 &amp;"   ชั้น "&amp;ชื่อ!I7</f>
        <v>สรุปผลการวิเคราะห์ผู้เรียนรายบุคคล  รหัสวิชา  ว22101  รายวิชาวิทยาศาสตร์   ชั้น ป.2/1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</row>
    <row r="7" spans="1:18" ht="18.75" x14ac:dyDescent="0.3">
      <c r="A7" s="152" t="str">
        <f>"กลุ่มสาระการเรียนรู้  " &amp; ชื่อ!I9 &amp;"  ครูผู้สอน  "&amp;ชื่อ!I10</f>
        <v>กลุ่มสาระการเรียนรู้  วิทยาศาสตร์และเทคโนโลยี  ครูผู้สอน  นางสาวครูอาชีพ ดอทคอม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</row>
    <row r="8" spans="1:18" ht="18.75" x14ac:dyDescent="0.3">
      <c r="A8" s="132" t="s">
        <v>86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</row>
    <row r="9" spans="1:18" ht="7.9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8" ht="18.75" x14ac:dyDescent="0.3">
      <c r="A10" s="153" t="s">
        <v>10</v>
      </c>
      <c r="B10" s="133" t="s">
        <v>11</v>
      </c>
      <c r="C10" s="134"/>
      <c r="D10" s="135"/>
      <c r="E10" s="156" t="s">
        <v>12</v>
      </c>
      <c r="F10" s="156"/>
      <c r="G10" s="156"/>
      <c r="H10" s="156"/>
      <c r="I10" s="156"/>
      <c r="J10" s="156"/>
      <c r="K10" s="158" t="s">
        <v>13</v>
      </c>
      <c r="L10" s="158"/>
    </row>
    <row r="11" spans="1:18" ht="18.75" x14ac:dyDescent="0.3">
      <c r="A11" s="154"/>
      <c r="B11" s="136"/>
      <c r="C11" s="137"/>
      <c r="D11" s="138"/>
      <c r="E11" s="160" t="s">
        <v>14</v>
      </c>
      <c r="F11" s="161"/>
      <c r="G11" s="160" t="s">
        <v>15</v>
      </c>
      <c r="H11" s="161"/>
      <c r="I11" s="160" t="s">
        <v>16</v>
      </c>
      <c r="J11" s="161"/>
      <c r="K11" s="162" t="s">
        <v>9</v>
      </c>
      <c r="L11" s="153" t="s">
        <v>17</v>
      </c>
    </row>
    <row r="12" spans="1:18" ht="18.75" x14ac:dyDescent="0.3">
      <c r="A12" s="155"/>
      <c r="B12" s="139"/>
      <c r="C12" s="140"/>
      <c r="D12" s="141"/>
      <c r="E12" s="7" t="s">
        <v>60</v>
      </c>
      <c r="F12" s="93" t="s">
        <v>36</v>
      </c>
      <c r="G12" s="93" t="s">
        <v>60</v>
      </c>
      <c r="H12" s="7" t="s">
        <v>36</v>
      </c>
      <c r="I12" s="7" t="s">
        <v>60</v>
      </c>
      <c r="J12" s="7" t="s">
        <v>36</v>
      </c>
      <c r="K12" s="163"/>
      <c r="L12" s="155"/>
      <c r="N12" s="90"/>
    </row>
    <row r="13" spans="1:18" ht="18.75" x14ac:dyDescent="0.3">
      <c r="A13" s="157">
        <v>1</v>
      </c>
      <c r="B13" s="159" t="s">
        <v>18</v>
      </c>
      <c r="C13" s="159"/>
      <c r="D13" s="159"/>
      <c r="E13" s="8">
        <f>AVERAGE(E14:E16)</f>
        <v>10.333333333333334</v>
      </c>
      <c r="F13" s="9">
        <f t="shared" ref="F13:F32" si="0">(E13*100)/SUM(E13,G13,I13)</f>
        <v>33.333333333333336</v>
      </c>
      <c r="G13" s="10">
        <f>AVERAGE(G14:G16)</f>
        <v>10</v>
      </c>
      <c r="H13" s="11">
        <f t="shared" ref="H13:H32" si="1">(G13*100)/SUM(E13,G13,I13)</f>
        <v>32.258064516129032</v>
      </c>
      <c r="I13" s="12">
        <f>AVERAGE(I14:I16)</f>
        <v>10.666666666666666</v>
      </c>
      <c r="J13" s="11">
        <f>(I13*100)/SUM(E13,G13,I13)</f>
        <v>34.408602150537632</v>
      </c>
      <c r="K13" s="11">
        <f>AVERAGE(K14:K16)</f>
        <v>1.9892473118279572</v>
      </c>
      <c r="L13" s="13" t="str">
        <f>IF(K13&lt;1.5,"ปรับปรุง",IF(K13&lt;=1.99,"ปานกลาง",IF(K13&gt;=2,"ดี")))</f>
        <v>ปานกลาง</v>
      </c>
    </row>
    <row r="14" spans="1:18" ht="18.75" x14ac:dyDescent="0.3">
      <c r="A14" s="157"/>
      <c r="B14" s="144" t="s">
        <v>19</v>
      </c>
      <c r="C14" s="144"/>
      <c r="D14" s="144"/>
      <c r="E14" s="14">
        <f>COUNTIF(กรอกข้อมูล!E13:E52,"3")</f>
        <v>20</v>
      </c>
      <c r="F14" s="15">
        <f t="shared" si="0"/>
        <v>64.516129032258064</v>
      </c>
      <c r="G14" s="14">
        <f>COUNTIF(กรอกข้อมูล!E13:E52,"2")</f>
        <v>8</v>
      </c>
      <c r="H14" s="16">
        <f t="shared" si="1"/>
        <v>25.806451612903224</v>
      </c>
      <c r="I14" s="14">
        <f>COUNTIF(กรอกข้อมูล!E13:E52,"1")</f>
        <v>3</v>
      </c>
      <c r="J14" s="16">
        <f t="shared" ref="J14:J16" si="2">(I14*100)/SUM(E14,G14,I14)</f>
        <v>9.67741935483871</v>
      </c>
      <c r="K14" s="16">
        <f>กรอกข้อมูล!E53</f>
        <v>2.5483870967741935</v>
      </c>
      <c r="L14" s="17" t="str">
        <f>IF(K14&lt;1.5,"ปรับปรุง",IF(K14&lt;=1.99,"ปานกลาง",IF(K14&gt;=2,"ดี")))</f>
        <v>ดี</v>
      </c>
      <c r="P14" s="91"/>
      <c r="R14" s="91"/>
    </row>
    <row r="15" spans="1:18" ht="18.75" x14ac:dyDescent="0.3">
      <c r="A15" s="157"/>
      <c r="B15" s="144" t="s">
        <v>77</v>
      </c>
      <c r="C15" s="144"/>
      <c r="D15" s="144"/>
      <c r="E15" s="14">
        <f>COUNTIF(กรอกข้อมูล!F13:F52,"3")</f>
        <v>6</v>
      </c>
      <c r="F15" s="16">
        <f t="shared" si="0"/>
        <v>19.35483870967742</v>
      </c>
      <c r="G15" s="14">
        <f>COUNTIF(กรอกข้อมูล!F13:F52,"2")</f>
        <v>17</v>
      </c>
      <c r="H15" s="16">
        <f t="shared" si="1"/>
        <v>54.838709677419352</v>
      </c>
      <c r="I15" s="14">
        <f>COUNTIF(กรอกข้อมูล!F13:F52,"1")</f>
        <v>8</v>
      </c>
      <c r="J15" s="16">
        <f t="shared" si="2"/>
        <v>25.806451612903224</v>
      </c>
      <c r="K15" s="16">
        <f>กรอกข้อมูล!F53</f>
        <v>1.935483870967742</v>
      </c>
      <c r="L15" s="17" t="str">
        <f t="shared" ref="L15:L33" si="3">IF(K15&lt;1.5,"ปรับปรุง",IF(K15&lt;=1.99,"ปานกลาง",IF(K15&gt;=2,"ดี")))</f>
        <v>ปานกลาง</v>
      </c>
    </row>
    <row r="16" spans="1:18" ht="18.75" x14ac:dyDescent="0.3">
      <c r="A16" s="157"/>
      <c r="B16" s="18" t="s">
        <v>20</v>
      </c>
      <c r="C16" s="18"/>
      <c r="D16" s="18"/>
      <c r="E16" s="19">
        <f>COUNTIF(กรอกข้อมูล!G13:G52,"3")</f>
        <v>5</v>
      </c>
      <c r="F16" s="20">
        <f t="shared" si="0"/>
        <v>16.129032258064516</v>
      </c>
      <c r="G16" s="19">
        <f>COUNTIF(กรอกข้อมูล!G13:G52,"2")</f>
        <v>5</v>
      </c>
      <c r="H16" s="20">
        <f t="shared" si="1"/>
        <v>16.129032258064516</v>
      </c>
      <c r="I16" s="19">
        <f>COUNTIF(กรอกข้อมูล!G13:G52,"1")</f>
        <v>21</v>
      </c>
      <c r="J16" s="20">
        <f t="shared" si="2"/>
        <v>67.741935483870961</v>
      </c>
      <c r="K16" s="20">
        <f>กรอกข้อมูล!G53</f>
        <v>1.4838709677419355</v>
      </c>
      <c r="L16" s="34" t="str">
        <f t="shared" si="3"/>
        <v>ปรับปรุง</v>
      </c>
    </row>
    <row r="17" spans="1:12" ht="18.75" x14ac:dyDescent="0.3">
      <c r="A17" s="157">
        <v>2</v>
      </c>
      <c r="B17" s="169" t="s">
        <v>21</v>
      </c>
      <c r="C17" s="170"/>
      <c r="D17" s="171"/>
      <c r="E17" s="8">
        <f>AVERAGE(E18:E20)</f>
        <v>7.666666666666667</v>
      </c>
      <c r="F17" s="9">
        <f t="shared" si="0"/>
        <v>28.395061728395063</v>
      </c>
      <c r="G17" s="10">
        <f>AVERAGE(G18:G20)</f>
        <v>10.333333333333334</v>
      </c>
      <c r="H17" s="11">
        <f t="shared" si="1"/>
        <v>38.271604938271608</v>
      </c>
      <c r="I17" s="12">
        <f>AVERAGE(I18:I20)</f>
        <v>9</v>
      </c>
      <c r="J17" s="11">
        <f>(I17*100)/SUM(E17,G17,I17)</f>
        <v>33.333333333333336</v>
      </c>
      <c r="K17" s="11">
        <f>AVERAGE(K18:K20)</f>
        <v>1.9259259259259258</v>
      </c>
      <c r="L17" s="13" t="str">
        <f t="shared" si="3"/>
        <v>ปานกลาง</v>
      </c>
    </row>
    <row r="18" spans="1:12" ht="18.75" x14ac:dyDescent="0.3">
      <c r="A18" s="157"/>
      <c r="B18" s="145" t="s">
        <v>22</v>
      </c>
      <c r="C18" s="146"/>
      <c r="D18" s="147"/>
      <c r="E18" s="14">
        <f>COUNTIF(กรอกข้อมูล!H13:H52,"3")</f>
        <v>16</v>
      </c>
      <c r="F18" s="15">
        <f t="shared" si="0"/>
        <v>59.25925925925926</v>
      </c>
      <c r="G18" s="14">
        <f>COUNTIF(กรอกข้อมูล!H13:H52,"2")</f>
        <v>6</v>
      </c>
      <c r="H18" s="16">
        <f t="shared" si="1"/>
        <v>22.222222222222221</v>
      </c>
      <c r="I18" s="14">
        <f>COUNTIF(กรอกข้อมูล!H13:H53,"1")</f>
        <v>5</v>
      </c>
      <c r="J18" s="16">
        <f t="shared" ref="J18:J20" si="4">(I18*100)/SUM(E18,G18,I18)</f>
        <v>18.518518518518519</v>
      </c>
      <c r="K18" s="16">
        <f>กรอกข้อมูล!K53</f>
        <v>2.3333333333333335</v>
      </c>
      <c r="L18" s="17" t="str">
        <f t="shared" si="3"/>
        <v>ดี</v>
      </c>
    </row>
    <row r="19" spans="1:12" ht="18.75" x14ac:dyDescent="0.3">
      <c r="A19" s="157"/>
      <c r="B19" s="145" t="s">
        <v>23</v>
      </c>
      <c r="C19" s="146"/>
      <c r="D19" s="147"/>
      <c r="E19" s="14">
        <f>COUNTIF(กรอกข้อมูล!I13:I52,"3")</f>
        <v>5</v>
      </c>
      <c r="F19" s="16">
        <f t="shared" si="0"/>
        <v>18.518518518518519</v>
      </c>
      <c r="G19" s="14">
        <f>COUNTIF(กรอกข้อมูล!I13:I52,"2")</f>
        <v>18</v>
      </c>
      <c r="H19" s="16">
        <f t="shared" si="1"/>
        <v>66.666666666666671</v>
      </c>
      <c r="I19" s="14">
        <f>COUNTIF(กรอกข้อมูล!I13:I56,"1")</f>
        <v>4</v>
      </c>
      <c r="J19" s="16">
        <f t="shared" si="4"/>
        <v>14.814814814814815</v>
      </c>
      <c r="K19" s="16">
        <f>กรอกข้อมูล!I53</f>
        <v>2.0370370370370372</v>
      </c>
      <c r="L19" s="17" t="str">
        <f t="shared" si="3"/>
        <v>ดี</v>
      </c>
    </row>
    <row r="20" spans="1:12" ht="18.75" x14ac:dyDescent="0.3">
      <c r="A20" s="157"/>
      <c r="B20" s="148" t="s">
        <v>24</v>
      </c>
      <c r="C20" s="149"/>
      <c r="D20" s="150"/>
      <c r="E20" s="19">
        <f>COUNTIF(กรอกข้อมูล!J13:J52,"3")</f>
        <v>2</v>
      </c>
      <c r="F20" s="20">
        <f t="shared" si="0"/>
        <v>7.4074074074074074</v>
      </c>
      <c r="G20" s="21">
        <f>COUNTIF(กรอกข้อมูล!J13:J52,"2")</f>
        <v>7</v>
      </c>
      <c r="H20" s="20">
        <f t="shared" si="1"/>
        <v>25.925925925925927</v>
      </c>
      <c r="I20" s="19">
        <f>COUNTIF(กรอกข้อมูล!J13:J52,"1")</f>
        <v>18</v>
      </c>
      <c r="J20" s="20">
        <f t="shared" si="4"/>
        <v>66.666666666666671</v>
      </c>
      <c r="K20" s="20">
        <f>กรอกข้อมูล!J53</f>
        <v>1.4074074074074074</v>
      </c>
      <c r="L20" s="34" t="str">
        <f t="shared" si="3"/>
        <v>ปรับปรุง</v>
      </c>
    </row>
    <row r="21" spans="1:12" ht="18.75" x14ac:dyDescent="0.3">
      <c r="A21" s="157">
        <v>3</v>
      </c>
      <c r="B21" s="151" t="s">
        <v>25</v>
      </c>
      <c r="C21" s="151"/>
      <c r="D21" s="151"/>
      <c r="E21" s="8">
        <f>AVERAGE(E22:E24)</f>
        <v>7.333333333333333</v>
      </c>
      <c r="F21" s="9">
        <f t="shared" si="0"/>
        <v>25</v>
      </c>
      <c r="G21" s="8">
        <f>AVERAGE(G22:G24)</f>
        <v>11</v>
      </c>
      <c r="H21" s="11">
        <f t="shared" si="1"/>
        <v>37.5</v>
      </c>
      <c r="I21" s="12">
        <f>AVERAGE(I22:I24)</f>
        <v>11</v>
      </c>
      <c r="J21" s="11">
        <f>(I21*100)/SUM(E21,G21,I21)</f>
        <v>37.5</v>
      </c>
      <c r="K21" s="11">
        <f>AVERAGE(K22:K24)</f>
        <v>1.9506172839506173</v>
      </c>
      <c r="L21" s="13" t="str">
        <f t="shared" si="3"/>
        <v>ปานกลาง</v>
      </c>
    </row>
    <row r="22" spans="1:12" ht="18.75" x14ac:dyDescent="0.3">
      <c r="A22" s="157"/>
      <c r="B22" s="144" t="s">
        <v>50</v>
      </c>
      <c r="C22" s="144"/>
      <c r="D22" s="144"/>
      <c r="E22" s="14">
        <f>COUNTIF(กรอกข้อมูล!K13:K52,"3")</f>
        <v>14</v>
      </c>
      <c r="F22" s="15">
        <f t="shared" si="0"/>
        <v>46.666666666666664</v>
      </c>
      <c r="G22" s="14">
        <f>COUNTIF(กรอกข้อมูล!K13:K52,"2")</f>
        <v>8</v>
      </c>
      <c r="H22" s="16">
        <f t="shared" si="1"/>
        <v>26.666666666666668</v>
      </c>
      <c r="I22" s="14">
        <f>COUNTIF(กรอกข้อมูล!K13:K52,"2")</f>
        <v>8</v>
      </c>
      <c r="J22" s="16">
        <f t="shared" ref="J22:J24" si="5">(I22*100)/SUM(E22,G22,I22)</f>
        <v>26.666666666666668</v>
      </c>
      <c r="K22" s="16">
        <f>กรอกข้อมูล!K53</f>
        <v>2.3333333333333335</v>
      </c>
      <c r="L22" s="17" t="str">
        <f t="shared" si="3"/>
        <v>ดี</v>
      </c>
    </row>
    <row r="23" spans="1:12" ht="18.75" x14ac:dyDescent="0.3">
      <c r="A23" s="157"/>
      <c r="B23" s="144" t="s">
        <v>27</v>
      </c>
      <c r="C23" s="144"/>
      <c r="D23" s="144"/>
      <c r="E23" s="14">
        <f>COUNTIF(กรอกข้อมูล!L13:L52,"3")</f>
        <v>4</v>
      </c>
      <c r="F23" s="16">
        <f t="shared" si="0"/>
        <v>10.526315789473685</v>
      </c>
      <c r="G23" s="14">
        <f>COUNTIF(กรอกข้อมูล!L13:L52,"2")</f>
        <v>17</v>
      </c>
      <c r="H23" s="16">
        <f t="shared" si="1"/>
        <v>44.736842105263158</v>
      </c>
      <c r="I23" s="14">
        <f>COUNTIF(กรอกข้อมูล!L13:L52,"2")</f>
        <v>17</v>
      </c>
      <c r="J23" s="16">
        <f t="shared" si="5"/>
        <v>44.736842105263158</v>
      </c>
      <c r="K23" s="16">
        <f>กรอกข้อมูล!L53</f>
        <v>1.9259259259259258</v>
      </c>
      <c r="L23" s="17" t="str">
        <f t="shared" si="3"/>
        <v>ปานกลาง</v>
      </c>
    </row>
    <row r="24" spans="1:12" ht="18.75" x14ac:dyDescent="0.3">
      <c r="A24" s="157"/>
      <c r="B24" s="142" t="s">
        <v>26</v>
      </c>
      <c r="C24" s="143"/>
      <c r="D24" s="143"/>
      <c r="E24" s="19">
        <f>COUNTIF(กรอกข้อมูล!M13:M52,"3")</f>
        <v>4</v>
      </c>
      <c r="F24" s="20">
        <f t="shared" si="0"/>
        <v>20</v>
      </c>
      <c r="G24" s="21">
        <f>COUNTIF(กรอกข้อมูล!M13:M52,"2")</f>
        <v>8</v>
      </c>
      <c r="H24" s="20">
        <f t="shared" si="1"/>
        <v>40</v>
      </c>
      <c r="I24" s="14">
        <f>COUNTIF(กรอกข้อมูล!M13:M52,"2")</f>
        <v>8</v>
      </c>
      <c r="J24" s="20">
        <f t="shared" si="5"/>
        <v>40</v>
      </c>
      <c r="K24" s="20">
        <f>กรอกข้อมูล!M53</f>
        <v>1.5925925925925926</v>
      </c>
      <c r="L24" s="34" t="str">
        <f t="shared" si="3"/>
        <v>ปานกลาง</v>
      </c>
    </row>
    <row r="25" spans="1:12" ht="18.75" x14ac:dyDescent="0.3">
      <c r="A25" s="157">
        <v>4</v>
      </c>
      <c r="B25" s="22" t="s">
        <v>28</v>
      </c>
      <c r="C25" s="23"/>
      <c r="D25" s="24"/>
      <c r="E25" s="8">
        <f>AVERAGE(E26:E28)</f>
        <v>7.333333333333333</v>
      </c>
      <c r="F25" s="9">
        <f t="shared" si="0"/>
        <v>27.16049382716049</v>
      </c>
      <c r="G25" s="8">
        <f>AVERAGE(G26:G28)</f>
        <v>10.666666666666666</v>
      </c>
      <c r="H25" s="11">
        <f t="shared" si="1"/>
        <v>39.506172839506171</v>
      </c>
      <c r="I25" s="12">
        <f>AVERAGE(I26:I28)</f>
        <v>9</v>
      </c>
      <c r="J25" s="11">
        <f>(I25*100)/SUM(E25,G25,I25)</f>
        <v>33.333333333333336</v>
      </c>
      <c r="K25" s="11">
        <f>AVERAGE(K26:K28)</f>
        <v>1.9382716049382716</v>
      </c>
      <c r="L25" s="13" t="str">
        <f t="shared" si="3"/>
        <v>ปานกลาง</v>
      </c>
    </row>
    <row r="26" spans="1:12" ht="18.75" x14ac:dyDescent="0.3">
      <c r="A26" s="157"/>
      <c r="B26" s="144" t="s">
        <v>80</v>
      </c>
      <c r="C26" s="144"/>
      <c r="D26" s="144"/>
      <c r="E26" s="25">
        <f>COUNTIF(กรอกข้อมูล!N13:N52,"3")</f>
        <v>14</v>
      </c>
      <c r="F26" s="26">
        <f t="shared" si="0"/>
        <v>51.851851851851855</v>
      </c>
      <c r="G26" s="17">
        <f>COUNTIF(กรอกข้อมูล!N13:N52,"2")</f>
        <v>7</v>
      </c>
      <c r="H26" s="27">
        <f t="shared" si="1"/>
        <v>25.925925925925927</v>
      </c>
      <c r="I26" s="14">
        <f>COUNTIF(กรอกข้อมูล!N13:N52,"1")</f>
        <v>6</v>
      </c>
      <c r="J26" s="27">
        <f>(I26*100)/SUM(G26,I26,K26)</f>
        <v>39.225181598062953</v>
      </c>
      <c r="K26" s="16">
        <f>กรอกข้อมูล!N53</f>
        <v>2.2962962962962963</v>
      </c>
      <c r="L26" s="17" t="str">
        <f t="shared" si="3"/>
        <v>ดี</v>
      </c>
    </row>
    <row r="27" spans="1:12" ht="18.75" x14ac:dyDescent="0.3">
      <c r="A27" s="157"/>
      <c r="B27" s="144" t="s">
        <v>29</v>
      </c>
      <c r="C27" s="144"/>
      <c r="D27" s="144"/>
      <c r="E27" s="25">
        <f>COUNTIF(กรอกข้อมูล!O13:O52,"3")</f>
        <v>4</v>
      </c>
      <c r="F27" s="26">
        <f t="shared" si="0"/>
        <v>14.814814814814815</v>
      </c>
      <c r="G27" s="28">
        <f>COUNTIF(กรอกข้อมูล!O13:O52,"2")</f>
        <v>18</v>
      </c>
      <c r="H27" s="27">
        <f t="shared" si="1"/>
        <v>66.666666666666671</v>
      </c>
      <c r="I27" s="14">
        <f>COUNTIF(กรอกข้อมูล!O13:O52,"1")</f>
        <v>5</v>
      </c>
      <c r="J27" s="27">
        <f>(I27*100)/SUM(G27,I27,K27)</f>
        <v>20.029673590504451</v>
      </c>
      <c r="K27" s="16">
        <f>กรอกข้อมูล!O53</f>
        <v>1.962962962962963</v>
      </c>
      <c r="L27" s="17" t="str">
        <f t="shared" si="3"/>
        <v>ปานกลาง</v>
      </c>
    </row>
    <row r="28" spans="1:12" ht="18.75" x14ac:dyDescent="0.3">
      <c r="A28" s="157"/>
      <c r="B28" s="143" t="s">
        <v>54</v>
      </c>
      <c r="C28" s="143"/>
      <c r="D28" s="143"/>
      <c r="E28" s="29">
        <f>COUNTIF(กรอกข้อมูล!P12:P53,"3")</f>
        <v>4</v>
      </c>
      <c r="F28" s="30">
        <f t="shared" si="0"/>
        <v>14.814814814814815</v>
      </c>
      <c r="G28" s="31">
        <f>COUNTIF(กรอกข้อมูล!P13:P52,"2")</f>
        <v>7</v>
      </c>
      <c r="H28" s="32">
        <f t="shared" si="1"/>
        <v>25.925925925925927</v>
      </c>
      <c r="I28" s="33">
        <f>COUNTIF(กรอกข้อมูล!P13:P52,"1")</f>
        <v>16</v>
      </c>
      <c r="J28" s="27">
        <f>(I28*100)/SUM(G28,I28,K28)</f>
        <v>65.158371040723978</v>
      </c>
      <c r="K28" s="20">
        <f>กรอกข้อมูล!P53</f>
        <v>1.5555555555555556</v>
      </c>
      <c r="L28" s="34" t="str">
        <f t="shared" si="3"/>
        <v>ปานกลาง</v>
      </c>
    </row>
    <row r="29" spans="1:12" ht="18.75" x14ac:dyDescent="0.3">
      <c r="A29" s="157">
        <v>5</v>
      </c>
      <c r="B29" s="168" t="s">
        <v>30</v>
      </c>
      <c r="C29" s="168"/>
      <c r="D29" s="168"/>
      <c r="E29" s="8">
        <f>AVERAGE(E30:E32)</f>
        <v>5.666666666666667</v>
      </c>
      <c r="F29" s="9">
        <f t="shared" si="0"/>
        <v>20.987654320987659</v>
      </c>
      <c r="G29" s="10">
        <f>AVERAGE(G30:G32)</f>
        <v>12.666666666666666</v>
      </c>
      <c r="H29" s="11">
        <f t="shared" si="1"/>
        <v>46.913580246913575</v>
      </c>
      <c r="I29" s="12">
        <f>AVERAGE(I30:I32)</f>
        <v>8.6666666666666661</v>
      </c>
      <c r="J29" s="11">
        <f>(I29*100)/SUM(E29,G29,I29)</f>
        <v>32.098765432098766</v>
      </c>
      <c r="K29" s="11">
        <f>AVERAGE(K30:K32)</f>
        <v>1.8888888888888891</v>
      </c>
      <c r="L29" s="13" t="str">
        <f t="shared" si="3"/>
        <v>ปานกลาง</v>
      </c>
    </row>
    <row r="30" spans="1:12" ht="18.75" x14ac:dyDescent="0.3">
      <c r="A30" s="157"/>
      <c r="B30" s="144" t="s">
        <v>31</v>
      </c>
      <c r="C30" s="144"/>
      <c r="D30" s="144"/>
      <c r="E30" s="25">
        <f>COUNTIF(กรอกข้อมูล!Q13:Q52,"3")</f>
        <v>17</v>
      </c>
      <c r="F30" s="26">
        <f t="shared" si="0"/>
        <v>62.962962962962962</v>
      </c>
      <c r="G30" s="17">
        <f>COUNTIF(กรอกข้อมูล!Q13:Q52,"2")</f>
        <v>7</v>
      </c>
      <c r="H30" s="27">
        <f t="shared" si="1"/>
        <v>25.925925925925927</v>
      </c>
      <c r="I30" s="14">
        <f>COUNTIF(กรอกข้อมูล!Q13:Q52,"1")</f>
        <v>3</v>
      </c>
      <c r="J30" s="27">
        <f>(I30*100)/SUM(E30,G30,I30)</f>
        <v>11.111111111111111</v>
      </c>
      <c r="K30" s="16">
        <f>กรอกข้อมูล!Q53</f>
        <v>2.5185185185185186</v>
      </c>
      <c r="L30" s="17" t="str">
        <f t="shared" si="3"/>
        <v>ดี</v>
      </c>
    </row>
    <row r="31" spans="1:12" ht="18.75" x14ac:dyDescent="0.3">
      <c r="A31" s="157"/>
      <c r="B31" s="144" t="s">
        <v>62</v>
      </c>
      <c r="C31" s="144"/>
      <c r="D31" s="144"/>
      <c r="E31" s="25">
        <f>COUNTIF(กรอกข้อมูล!R13:R52,"3")</f>
        <v>0</v>
      </c>
      <c r="F31" s="26">
        <f t="shared" si="0"/>
        <v>0</v>
      </c>
      <c r="G31" s="28">
        <f>COUNTIF(กรอกข้อมูล!R13:R52,"2")</f>
        <v>24</v>
      </c>
      <c r="H31" s="27">
        <f t="shared" si="1"/>
        <v>88.888888888888886</v>
      </c>
      <c r="I31" s="14">
        <f>COUNTIF(กรอกข้อมูล!R13:R52,"1")</f>
        <v>3</v>
      </c>
      <c r="J31" s="27">
        <f>(I31*100)/SUM(E31,G31,I31)</f>
        <v>11.111111111111111</v>
      </c>
      <c r="K31" s="16">
        <f>กรอกข้อมูล!R53</f>
        <v>1.8888888888888888</v>
      </c>
      <c r="L31" s="17" t="str">
        <f t="shared" si="3"/>
        <v>ปานกลาง</v>
      </c>
    </row>
    <row r="32" spans="1:12" ht="18.75" x14ac:dyDescent="0.3">
      <c r="A32" s="157"/>
      <c r="B32" s="142" t="s">
        <v>61</v>
      </c>
      <c r="C32" s="143"/>
      <c r="D32" s="143"/>
      <c r="E32" s="29">
        <f>COUNTIF(กรอกข้อมูล!S13:S52,"3")</f>
        <v>0</v>
      </c>
      <c r="F32" s="30">
        <f t="shared" si="0"/>
        <v>0</v>
      </c>
      <c r="G32" s="31">
        <f>COUNTIF(กรอกข้อมูล!S13:S52,"2")</f>
        <v>7</v>
      </c>
      <c r="H32" s="32">
        <f t="shared" si="1"/>
        <v>25.925925925925927</v>
      </c>
      <c r="I32" s="33">
        <f>COUNTIF(กรอกข้อมูล!S13:S52,"1")</f>
        <v>20</v>
      </c>
      <c r="J32" s="27">
        <f>(I32*100)/SUM(E32,G32,I32)</f>
        <v>74.074074074074076</v>
      </c>
      <c r="K32" s="20">
        <f>กรอกข้อมูล!S53</f>
        <v>1.2592592592592593</v>
      </c>
      <c r="L32" s="34" t="str">
        <f t="shared" si="3"/>
        <v>ปรับปรุง</v>
      </c>
    </row>
    <row r="33" spans="1:14" ht="18.75" x14ac:dyDescent="0.3">
      <c r="A33" s="164" t="s">
        <v>32</v>
      </c>
      <c r="B33" s="164"/>
      <c r="C33" s="164"/>
      <c r="D33" s="164"/>
      <c r="E33" s="165">
        <f>AVERAGE(F29,F25,F21,F17,F13)</f>
        <v>26.97530864197531</v>
      </c>
      <c r="F33" s="166"/>
      <c r="G33" s="165">
        <f t="shared" ref="G33" si="6">AVERAGE(H29,H25,H21,H17,H13)</f>
        <v>38.889884508164073</v>
      </c>
      <c r="H33" s="166"/>
      <c r="I33" s="165">
        <f t="shared" ref="I33" si="7">AVERAGE(J29,J25,J21,J17,J13)</f>
        <v>34.134806849860617</v>
      </c>
      <c r="J33" s="166"/>
      <c r="K33" s="35">
        <f>AVERAGE(K13,K17,K21,K25,K29)</f>
        <v>1.938590203106332</v>
      </c>
      <c r="L33" s="93" t="str">
        <f t="shared" si="3"/>
        <v>ปานกลาง</v>
      </c>
    </row>
    <row r="34" spans="1:14" ht="30.6" customHeight="1" x14ac:dyDescent="0.3">
      <c r="A34" s="167" t="str">
        <f>"จากตารางสรุปผลการวิเคราะห์ผู้เรียนชั้น " &amp; ชื่อ!I7 &amp;" จำนวน " &amp; ชื่อ!I8</f>
        <v>จากตารางสรุปผลการวิเคราะห์ผู้เรียนชั้น ป.2/1 จำนวน 31 คน</v>
      </c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</row>
    <row r="35" spans="1:14" ht="18.75" x14ac:dyDescent="0.3">
      <c r="A35" s="152" t="s">
        <v>83</v>
      </c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</row>
    <row r="36" spans="1:14" ht="18.75" x14ac:dyDescent="0.3">
      <c r="A36" s="152" t="s">
        <v>84</v>
      </c>
      <c r="B36" s="152"/>
      <c r="C36" s="152"/>
      <c r="D36" s="152"/>
      <c r="E36" s="152"/>
      <c r="F36" s="152"/>
      <c r="G36" s="152"/>
      <c r="H36" s="152"/>
      <c r="I36" s="94">
        <f>K33</f>
        <v>1.938590203106332</v>
      </c>
      <c r="J36" s="95" t="str">
        <f>"อยู่ในระดับ " &amp; สรุปผล!L33</f>
        <v>อยู่ในระดับ ปานกลาง</v>
      </c>
      <c r="K36" s="95"/>
      <c r="L36" s="95"/>
      <c r="N36" s="91"/>
    </row>
    <row r="37" spans="1:14" ht="18.75" x14ac:dyDescent="0.3">
      <c r="A37" s="132" t="s">
        <v>40</v>
      </c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32"/>
    </row>
    <row r="38" spans="1:14" ht="18.75" x14ac:dyDescent="0.3">
      <c r="A38" s="132" t="s">
        <v>41</v>
      </c>
      <c r="B38" s="132"/>
      <c r="C38" s="132"/>
      <c r="D38" s="132"/>
      <c r="E38" s="132"/>
      <c r="F38" s="132"/>
      <c r="G38" s="132"/>
      <c r="H38" s="132"/>
      <c r="I38" s="132"/>
      <c r="J38" s="132"/>
      <c r="K38" s="132"/>
      <c r="L38" s="132"/>
    </row>
    <row r="39" spans="1:14" ht="10.15" customHeight="1" x14ac:dyDescent="0.3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</row>
    <row r="40" spans="1:14" ht="18.75" x14ac:dyDescent="0.3">
      <c r="A40" s="36"/>
      <c r="B40" s="164" t="s">
        <v>33</v>
      </c>
      <c r="C40" s="164"/>
      <c r="D40" s="164"/>
      <c r="E40" s="36"/>
      <c r="F40" s="36"/>
      <c r="G40" s="36"/>
      <c r="H40" s="36"/>
      <c r="I40" s="36"/>
      <c r="J40" s="36"/>
      <c r="K40" s="36"/>
      <c r="L40" s="36"/>
    </row>
    <row r="41" spans="1:14" ht="18.75" x14ac:dyDescent="0.3">
      <c r="A41" s="36"/>
      <c r="B41" s="37" t="s">
        <v>34</v>
      </c>
      <c r="C41" s="37" t="s">
        <v>35</v>
      </c>
      <c r="D41" s="37" t="s">
        <v>36</v>
      </c>
      <c r="E41" s="36"/>
      <c r="F41" s="36"/>
      <c r="G41" s="36"/>
      <c r="H41" s="36"/>
      <c r="I41" s="36"/>
      <c r="J41" s="36"/>
      <c r="K41" s="36"/>
      <c r="L41" s="36"/>
    </row>
    <row r="42" spans="1:14" ht="18.75" x14ac:dyDescent="0.3">
      <c r="A42" s="36"/>
      <c r="B42" s="38" t="s">
        <v>37</v>
      </c>
      <c r="C42" s="92">
        <f>กรอกข้อมูล!G55</f>
        <v>16</v>
      </c>
      <c r="D42" s="39">
        <f>กรอกข้อมูล!G55*100/กรอกข้อมูล!Q55</f>
        <v>51.612903225806448</v>
      </c>
      <c r="E42" s="36"/>
      <c r="F42" s="36"/>
      <c r="G42" s="36" t="s">
        <v>63</v>
      </c>
      <c r="H42" s="36"/>
      <c r="I42" s="36"/>
      <c r="J42" s="36"/>
      <c r="K42" s="36"/>
      <c r="L42" s="36"/>
    </row>
    <row r="43" spans="1:14" ht="18.75" x14ac:dyDescent="0.3">
      <c r="A43" s="36"/>
      <c r="B43" s="38" t="s">
        <v>38</v>
      </c>
      <c r="C43" s="92">
        <f>กรอกข้อมูล!J55</f>
        <v>13</v>
      </c>
      <c r="D43" s="39">
        <f>กรอกข้อมูล!J55*100/กรอกข้อมูล!Q55</f>
        <v>41.935483870967744</v>
      </c>
      <c r="E43" s="36"/>
      <c r="F43" s="36"/>
      <c r="G43" s="132" t="str">
        <f>"( "&amp;ชื่อ!I10&amp;" )"</f>
        <v>( นางสาวครูอาชีพ ดอทคอม )</v>
      </c>
      <c r="H43" s="132"/>
      <c r="I43" s="132"/>
      <c r="J43" s="132"/>
      <c r="K43" s="36"/>
      <c r="L43" s="36"/>
    </row>
    <row r="44" spans="1:14" ht="18.75" x14ac:dyDescent="0.3">
      <c r="A44" s="36"/>
      <c r="B44" s="38" t="s">
        <v>39</v>
      </c>
      <c r="C44" s="92">
        <f>กรอกข้อมูล!N55</f>
        <v>2</v>
      </c>
      <c r="D44" s="39">
        <f>กรอกข้อมูล!N55*100/กรอกข้อมูล!Q55</f>
        <v>6.4516129032258061</v>
      </c>
      <c r="E44" s="36"/>
      <c r="F44" s="36"/>
      <c r="G44" s="36"/>
      <c r="H44" s="36"/>
      <c r="I44" s="36"/>
      <c r="J44" s="36"/>
      <c r="K44" s="36"/>
      <c r="L44" s="36"/>
    </row>
    <row r="45" spans="1:14" x14ac:dyDescent="0.25">
      <c r="D45" s="91"/>
    </row>
  </sheetData>
  <mergeCells count="47">
    <mergeCell ref="A5:L5"/>
    <mergeCell ref="A6:L6"/>
    <mergeCell ref="A7:L7"/>
    <mergeCell ref="A8:L8"/>
    <mergeCell ref="A34:L34"/>
    <mergeCell ref="B29:D29"/>
    <mergeCell ref="B30:D30"/>
    <mergeCell ref="B31:D31"/>
    <mergeCell ref="B32:D32"/>
    <mergeCell ref="A29:A32"/>
    <mergeCell ref="A33:D33"/>
    <mergeCell ref="A25:A28"/>
    <mergeCell ref="B23:D23"/>
    <mergeCell ref="A17:A20"/>
    <mergeCell ref="B22:D22"/>
    <mergeCell ref="B17:D17"/>
    <mergeCell ref="A21:A24"/>
    <mergeCell ref="A37:L37"/>
    <mergeCell ref="A38:L38"/>
    <mergeCell ref="B40:D40"/>
    <mergeCell ref="A35:L35"/>
    <mergeCell ref="E33:F33"/>
    <mergeCell ref="G33:H33"/>
    <mergeCell ref="I33:J33"/>
    <mergeCell ref="K10:L10"/>
    <mergeCell ref="B13:D13"/>
    <mergeCell ref="E11:F11"/>
    <mergeCell ref="G11:H11"/>
    <mergeCell ref="I11:J11"/>
    <mergeCell ref="K11:K12"/>
    <mergeCell ref="L11:L12"/>
    <mergeCell ref="G43:J43"/>
    <mergeCell ref="B10:D12"/>
    <mergeCell ref="B24:D24"/>
    <mergeCell ref="B26:D26"/>
    <mergeCell ref="B27:D27"/>
    <mergeCell ref="B28:D28"/>
    <mergeCell ref="B18:D18"/>
    <mergeCell ref="B19:D19"/>
    <mergeCell ref="B20:D20"/>
    <mergeCell ref="B21:D21"/>
    <mergeCell ref="A36:H36"/>
    <mergeCell ref="A10:A12"/>
    <mergeCell ref="E10:J10"/>
    <mergeCell ref="A13:A16"/>
    <mergeCell ref="B14:D14"/>
    <mergeCell ref="B15:D15"/>
  </mergeCells>
  <pageMargins left="0.9055118110236221" right="0.70866141732283472" top="0.74803149606299213" bottom="0.74803149606299213" header="0.31496062992125984" footer="0.31496062992125984"/>
  <pageSetup paperSize="9" scale="79" orientation="portrait" horizontalDpi="4294967293" verticalDpi="4294967293" r:id="rId1"/>
  <ignoredErrors>
    <ignoredError sqref="E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คำอธิบายการใช้</vt:lpstr>
      <vt:lpstr>ชื่อ</vt:lpstr>
      <vt:lpstr>กรอกข้อมูล</vt:lpstr>
      <vt:lpstr>สรุปผล</vt:lpstr>
      <vt:lpstr>กรอกข้อมูล!Print_Area</vt:lpstr>
      <vt:lpstr>สรุปผล!Print_Area</vt:lpstr>
      <vt:lpstr>กรอกข้อมูล!Print_Titles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Sumet Ratprachum</cp:lastModifiedBy>
  <cp:lastPrinted>2020-09-06T02:45:23Z</cp:lastPrinted>
  <dcterms:created xsi:type="dcterms:W3CDTF">2018-11-22T03:01:31Z</dcterms:created>
  <dcterms:modified xsi:type="dcterms:W3CDTF">2024-03-15T03:57:03Z</dcterms:modified>
</cp:coreProperties>
</file>